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Shared\PLC\Finance - JERRY WALES\Company Secretarial\Workings &amp; Papers\website\"/>
    </mc:Choice>
  </mc:AlternateContent>
  <xr:revisionPtr revIDLastSave="0" documentId="13_ncr:1_{7437F5C6-3447-411B-94E5-BC1121BE0D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ears financial data" sheetId="4" r:id="rId1"/>
  </sheets>
  <definedNames>
    <definedName name="_xlnm.Print_Area" localSheetId="0">'Years financial data'!$A$1:$EQ$27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18" i="4" l="1"/>
  <c r="AW18" i="4"/>
  <c r="AV18" i="4"/>
  <c r="AU18" i="4"/>
  <c r="AT18" i="4"/>
  <c r="AS18" i="4"/>
  <c r="F31" i="4"/>
  <c r="E31" i="4"/>
  <c r="D31" i="4"/>
  <c r="C31" i="4"/>
  <c r="B31" i="4"/>
  <c r="F29" i="4"/>
  <c r="E29" i="4"/>
  <c r="D29" i="4"/>
  <c r="C29" i="4"/>
  <c r="B29" i="4"/>
  <c r="H26" i="4"/>
  <c r="H22" i="4"/>
  <c r="F19" i="4"/>
  <c r="E19" i="4"/>
  <c r="D19" i="4"/>
  <c r="C19" i="4"/>
  <c r="B19" i="4"/>
  <c r="H17" i="4"/>
  <c r="E18" i="4" s="1"/>
  <c r="Q22" i="4"/>
  <c r="Q17" i="4"/>
  <c r="Z22" i="4"/>
  <c r="Z17" i="4"/>
  <c r="H23" i="4" l="1"/>
  <c r="H31" i="4"/>
  <c r="H29" i="4"/>
  <c r="F18" i="4"/>
  <c r="B18" i="4"/>
  <c r="C18" i="4"/>
  <c r="H18" i="4"/>
  <c r="D18" i="4"/>
  <c r="H19" i="4"/>
  <c r="L18" i="4"/>
  <c r="M18" i="4"/>
  <c r="Q18" i="4"/>
  <c r="N18" i="4"/>
  <c r="K18" i="4"/>
  <c r="O18" i="4"/>
  <c r="O31" i="4"/>
  <c r="N31" i="4"/>
  <c r="M31" i="4"/>
  <c r="L31" i="4"/>
  <c r="K31" i="4"/>
  <c r="O29" i="4"/>
  <c r="N29" i="4"/>
  <c r="M29" i="4"/>
  <c r="L29" i="4"/>
  <c r="K29" i="4"/>
  <c r="Q26" i="4"/>
  <c r="Q23" i="4"/>
  <c r="Q19" i="4"/>
  <c r="O19" i="4"/>
  <c r="N19" i="4"/>
  <c r="M19" i="4"/>
  <c r="L19" i="4"/>
  <c r="K19" i="4"/>
  <c r="Q31" i="4" l="1"/>
  <c r="Q29" i="4"/>
  <c r="X18" i="4"/>
  <c r="W18" i="4"/>
  <c r="V18" i="4"/>
  <c r="U18" i="4"/>
  <c r="T18" i="4"/>
  <c r="Z18" i="4"/>
  <c r="X31" i="4"/>
  <c r="W31" i="4"/>
  <c r="V31" i="4"/>
  <c r="U31" i="4"/>
  <c r="T31" i="4"/>
  <c r="X29" i="4"/>
  <c r="W29" i="4"/>
  <c r="V29" i="4"/>
  <c r="U29" i="4"/>
  <c r="T29" i="4"/>
  <c r="Z26" i="4"/>
  <c r="X19" i="4"/>
  <c r="W19" i="4"/>
  <c r="V19" i="4"/>
  <c r="U19" i="4"/>
  <c r="T19" i="4"/>
  <c r="Z31" i="4" l="1"/>
  <c r="Z29" i="4"/>
  <c r="AG31" i="4"/>
  <c r="AF31" i="4"/>
  <c r="AE31" i="4"/>
  <c r="AD31" i="4"/>
  <c r="AC31" i="4"/>
  <c r="AG29" i="4"/>
  <c r="AF29" i="4"/>
  <c r="AE29" i="4"/>
  <c r="AD29" i="4"/>
  <c r="AC29" i="4"/>
  <c r="AH26" i="4"/>
  <c r="AH22" i="4"/>
  <c r="Z23" i="4" s="1"/>
  <c r="AG19" i="4"/>
  <c r="AF19" i="4"/>
  <c r="AE19" i="4"/>
  <c r="AD19" i="4"/>
  <c r="AC19" i="4"/>
  <c r="AH17" i="4"/>
  <c r="AE18" i="4" s="1"/>
  <c r="Z19" i="4" l="1"/>
  <c r="AF18" i="4"/>
  <c r="AC18" i="4"/>
  <c r="AG18" i="4"/>
  <c r="AD18" i="4"/>
  <c r="AH18" i="4"/>
  <c r="AH31" i="4"/>
  <c r="AH29" i="4"/>
  <c r="AO31" i="4"/>
  <c r="AN31" i="4"/>
  <c r="AM31" i="4"/>
  <c r="AL31" i="4"/>
  <c r="AK31" i="4"/>
  <c r="AO29" i="4"/>
  <c r="AN29" i="4"/>
  <c r="AM29" i="4"/>
  <c r="AL29" i="4"/>
  <c r="AK29" i="4"/>
  <c r="AP26" i="4"/>
  <c r="AP22" i="4"/>
  <c r="AH23" i="4" s="1"/>
  <c r="AO19" i="4"/>
  <c r="AN19" i="4"/>
  <c r="AM19" i="4"/>
  <c r="AL19" i="4"/>
  <c r="AK19" i="4"/>
  <c r="AP17" i="4"/>
  <c r="AH19" i="4" s="1"/>
  <c r="AM18" i="4" l="1"/>
  <c r="AN18" i="4"/>
  <c r="AK18" i="4"/>
  <c r="AO18" i="4"/>
  <c r="AL18" i="4"/>
  <c r="AP18" i="4"/>
  <c r="AP31" i="4"/>
  <c r="AP29" i="4"/>
  <c r="AX17" i="4"/>
  <c r="AX19" i="4" s="1"/>
  <c r="AW31" i="4"/>
  <c r="AV31" i="4"/>
  <c r="AU31" i="4"/>
  <c r="AT31" i="4"/>
  <c r="AS31" i="4"/>
  <c r="AW29" i="4"/>
  <c r="AV29" i="4"/>
  <c r="AU29" i="4"/>
  <c r="AT29" i="4"/>
  <c r="AS29" i="4"/>
  <c r="AX26" i="4"/>
  <c r="AX22" i="4"/>
  <c r="AP23" i="4" s="1"/>
  <c r="AW19" i="4"/>
  <c r="AV19" i="4"/>
  <c r="AU19" i="4"/>
  <c r="AT19" i="4"/>
  <c r="AS19" i="4"/>
  <c r="AP19" i="4" l="1"/>
  <c r="AX31" i="4"/>
  <c r="AX29" i="4"/>
  <c r="BD31" i="4"/>
  <c r="BA31" i="4"/>
  <c r="BE31" i="4"/>
  <c r="BC31" i="4"/>
  <c r="BB31" i="4"/>
  <c r="BA29" i="4"/>
  <c r="BE29" i="4"/>
  <c r="BD29" i="4"/>
  <c r="BC29" i="4"/>
  <c r="BB29" i="4"/>
  <c r="BF29" i="4" l="1"/>
  <c r="BF31" i="4"/>
  <c r="BE19" i="4"/>
  <c r="BD19" i="4"/>
  <c r="BC19" i="4"/>
  <c r="BB19" i="4"/>
  <c r="BA19" i="4"/>
  <c r="BF19" i="4"/>
  <c r="BE18" i="4"/>
  <c r="BD18" i="4"/>
  <c r="BC18" i="4"/>
  <c r="BB18" i="4"/>
  <c r="BA18" i="4"/>
  <c r="BF18" i="4"/>
  <c r="BF26" i="4"/>
  <c r="BF22" i="4"/>
  <c r="AX23" i="4" l="1"/>
  <c r="BN19" i="4"/>
  <c r="BM19" i="4"/>
  <c r="BL19" i="4"/>
  <c r="BK19" i="4"/>
  <c r="BJ19" i="4"/>
  <c r="BI19" i="4"/>
  <c r="BN18" i="4"/>
  <c r="BM18" i="4"/>
  <c r="BL18" i="4"/>
  <c r="BK18" i="4"/>
  <c r="BJ18" i="4"/>
  <c r="BI18" i="4"/>
  <c r="BN26" i="4"/>
  <c r="BN22" i="4"/>
  <c r="BF23" i="4" s="1"/>
  <c r="BW26" i="4" l="1"/>
  <c r="BW22" i="4"/>
  <c r="DG22" i="4"/>
  <c r="DY22" i="4"/>
  <c r="CM19" i="4"/>
  <c r="CI19" i="4"/>
  <c r="CM18" i="4"/>
  <c r="CK18" i="4"/>
  <c r="CI18" i="4"/>
  <c r="CL18" i="4"/>
  <c r="CJ19" i="4"/>
  <c r="CN19" i="4"/>
  <c r="CJ18" i="4"/>
  <c r="CN18" i="4"/>
  <c r="CO19" i="4"/>
  <c r="CL19" i="4"/>
  <c r="CW19" i="4"/>
  <c r="CU19" i="4"/>
  <c r="CT19" i="4"/>
  <c r="CS19" i="4"/>
  <c r="CR19" i="4"/>
  <c r="EE19" i="4"/>
  <c r="ED19" i="4"/>
  <c r="EB19" i="4"/>
  <c r="DV19" i="4"/>
  <c r="DU19" i="4"/>
  <c r="DT19" i="4"/>
  <c r="DS19" i="4"/>
  <c r="DM19" i="4"/>
  <c r="DK19" i="4"/>
  <c r="DJ19" i="4"/>
  <c r="DF19" i="4"/>
  <c r="DD19" i="4"/>
  <c r="DB19" i="4"/>
  <c r="DA19" i="4"/>
  <c r="EN26" i="4"/>
  <c r="EK26" i="4"/>
  <c r="EB26" i="4"/>
  <c r="EH26" i="4" s="1"/>
  <c r="EK22" i="4"/>
  <c r="EQ22" i="4" s="1"/>
  <c r="EQ17" i="4"/>
  <c r="EQ18" i="4" s="1"/>
  <c r="EB22" i="4"/>
  <c r="EH22" i="4" s="1"/>
  <c r="EH17" i="4"/>
  <c r="EC18" i="4" s="1"/>
  <c r="DY26" i="4"/>
  <c r="DK26" i="4"/>
  <c r="DJ26" i="4"/>
  <c r="DO26" i="4"/>
  <c r="DM26" i="4"/>
  <c r="DL26" i="4"/>
  <c r="DJ22" i="4"/>
  <c r="DL17" i="4"/>
  <c r="DL19" i="4" s="1"/>
  <c r="DG26" i="4"/>
  <c r="DG17" i="4"/>
  <c r="CU18" i="4" s="1"/>
  <c r="DY17" i="4"/>
  <c r="DA18" i="4" l="1"/>
  <c r="EN18" i="4"/>
  <c r="CT18" i="4"/>
  <c r="DB18" i="4"/>
  <c r="DE18" i="4"/>
  <c r="DC18" i="4"/>
  <c r="EK18" i="4"/>
  <c r="CV18" i="4"/>
  <c r="EH18" i="4"/>
  <c r="DD18" i="4"/>
  <c r="ED18" i="4"/>
  <c r="CS18" i="4"/>
  <c r="EB18" i="4"/>
  <c r="DP17" i="4"/>
  <c r="DP18" i="4" s="1"/>
  <c r="DY19" i="4"/>
  <c r="EE18" i="4"/>
  <c r="EQ26" i="4"/>
  <c r="DV18" i="4"/>
  <c r="DS18" i="4"/>
  <c r="DC19" i="4"/>
  <c r="DU18" i="4"/>
  <c r="DP26" i="4"/>
  <c r="DT18" i="4"/>
  <c r="DP19" i="4"/>
  <c r="EH19" i="4"/>
  <c r="CW18" i="4"/>
  <c r="CX19" i="4"/>
  <c r="DY18" i="4"/>
  <c r="DJ18" i="4"/>
  <c r="DF18" i="4"/>
  <c r="EM18" i="4"/>
  <c r="CR18" i="4"/>
  <c r="DO18" i="4" l="1"/>
  <c r="DG19" i="4"/>
  <c r="DL18" i="4"/>
  <c r="DK18" i="4"/>
  <c r="DM18" i="4"/>
</calcChain>
</file>

<file path=xl/sharedStrings.xml><?xml version="1.0" encoding="utf-8"?>
<sst xmlns="http://schemas.openxmlformats.org/spreadsheetml/2006/main" count="744" uniqueCount="85">
  <si>
    <t>UK</t>
  </si>
  <si>
    <t>Europe</t>
  </si>
  <si>
    <t>America</t>
  </si>
  <si>
    <t>Clear</t>
  </si>
  <si>
    <t>Group</t>
  </si>
  <si>
    <t>Offices</t>
  </si>
  <si>
    <t>London</t>
  </si>
  <si>
    <t>Paris</t>
  </si>
  <si>
    <t>Berlin</t>
  </si>
  <si>
    <t>Madrid</t>
  </si>
  <si>
    <t>Sydney</t>
  </si>
  <si>
    <t>Melbourne</t>
  </si>
  <si>
    <t>Auckland</t>
  </si>
  <si>
    <t>Wellington</t>
  </si>
  <si>
    <t>Kuala Lumpur</t>
  </si>
  <si>
    <t>New Delhi</t>
  </si>
  <si>
    <t>Mumbai</t>
  </si>
  <si>
    <t>Hong Kong</t>
  </si>
  <si>
    <t>Beijing</t>
  </si>
  <si>
    <t>Shanghai</t>
  </si>
  <si>
    <t>São Paulo</t>
  </si>
  <si>
    <t>Geneva</t>
  </si>
  <si>
    <t>Tokyo</t>
  </si>
  <si>
    <t>New York</t>
  </si>
  <si>
    <t>Amsterdam</t>
  </si>
  <si>
    <t>Revenue</t>
  </si>
  <si>
    <t>(in millions)</t>
  </si>
  <si>
    <t>compared</t>
  </si>
  <si>
    <t>Headline</t>
  </si>
  <si>
    <t>Profit</t>
  </si>
  <si>
    <t>Before Tax</t>
  </si>
  <si>
    <t>Average</t>
  </si>
  <si>
    <t>Employees</t>
  </si>
  <si>
    <t>(UK GAAP excluding goodwill amortisation)</t>
  </si>
  <si>
    <t>to 2003</t>
  </si>
  <si>
    <t>to 2004</t>
  </si>
  <si>
    <t>to 2005</t>
  </si>
  <si>
    <t>to 2006</t>
  </si>
  <si>
    <t>to 2007</t>
  </si>
  <si>
    <t>Bangkok</t>
  </si>
  <si>
    <t>(UK GAAP unaudited proforma, excluding goodwill amortisation )</t>
  </si>
  <si>
    <t>Middle East &amp; Africa</t>
  </si>
  <si>
    <t>Asia and Australasia</t>
  </si>
  <si>
    <t>Americas</t>
  </si>
  <si>
    <t>Milan</t>
  </si>
  <si>
    <t>Moscow</t>
  </si>
  <si>
    <t>Beirut</t>
  </si>
  <si>
    <t>Cape Town</t>
  </si>
  <si>
    <t>Jo’burg</t>
  </si>
  <si>
    <t>to 2009</t>
  </si>
  <si>
    <t>New offices</t>
  </si>
  <si>
    <t>Singapore</t>
  </si>
  <si>
    <t>Los Angeles</t>
  </si>
  <si>
    <t>to 2011</t>
  </si>
  <si>
    <t>to 2010</t>
  </si>
  <si>
    <t>to 2008</t>
  </si>
  <si>
    <t>to 2012</t>
  </si>
  <si>
    <t>2013 numbers have been restated to treat Walker Media as an associate all year</t>
  </si>
  <si>
    <t>20004 numbers have been restated to treat Walker Media as an subsidiary all year</t>
  </si>
  <si>
    <t xml:space="preserve">San </t>
  </si>
  <si>
    <t>Francisco</t>
  </si>
  <si>
    <t>Stockholm</t>
  </si>
  <si>
    <t>Johannesburg</t>
  </si>
  <si>
    <t>Abu Dhabi</t>
  </si>
  <si>
    <t>Istanbul</t>
  </si>
  <si>
    <t>Tel Aviv</t>
  </si>
  <si>
    <t xml:space="preserve">New York </t>
  </si>
  <si>
    <t xml:space="preserve">Los Angeles </t>
  </si>
  <si>
    <t>San Francisco</t>
  </si>
  <si>
    <t>to 2014</t>
  </si>
  <si>
    <t>to 2013</t>
  </si>
  <si>
    <t>to 2015</t>
  </si>
  <si>
    <t>Dubai</t>
  </si>
  <si>
    <t>Bangalore</t>
  </si>
  <si>
    <t>Islamabad</t>
  </si>
  <si>
    <t>Chicago</t>
  </si>
  <si>
    <t>Mexico City</t>
  </si>
  <si>
    <t>Jakata</t>
  </si>
  <si>
    <t>Net revenue</t>
  </si>
  <si>
    <t>2018 revised</t>
  </si>
  <si>
    <t>Head office</t>
  </si>
  <si>
    <t>to 2018</t>
  </si>
  <si>
    <t>to 2017</t>
  </si>
  <si>
    <t>to 2016</t>
  </si>
  <si>
    <t>Head office and consolidation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</si>
</sst>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&quot;£&quot;#,##0;[Red]&quot;£&quot;\(#,##0\)"/>
    <numFmt numFmtId="165" formatCode="&quot;£&quot;#,##0.00;[Red]&quot;£&quot;\(#,##0.00\)"/>
    <numFmt numFmtId="166" formatCode="0.0%;[Red]\(0.0\)%;"/>
    <numFmt numFmtId="167" formatCode="&quot;£&quot;#,##0.000;[Red]\-&quot;£&quot;#,##0.000"/>
    <numFmt numFmtId="168" formatCode="0.00%;[Red]\(0.00\)%;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right" vertical="top" wrapText="1"/>
    </xf>
    <xf numFmtId="9" fontId="2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Alignment="1">
      <alignment horizontal="right" vertical="top" wrapText="1"/>
    </xf>
    <xf numFmtId="0" fontId="2" fillId="0" borderId="2" xfId="0" applyFont="1" applyBorder="1"/>
    <xf numFmtId="0" fontId="4" fillId="0" borderId="0" xfId="0" applyFont="1" applyAlignment="1">
      <alignment horizontal="right" vertical="center" wrapText="1"/>
    </xf>
    <xf numFmtId="8" fontId="0" fillId="0" borderId="0" xfId="0" applyNumberFormat="1"/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8" fontId="4" fillId="0" borderId="0" xfId="0" applyNumberFormat="1" applyFont="1" applyAlignment="1">
      <alignment horizontal="right" vertical="top" wrapText="1"/>
    </xf>
    <xf numFmtId="8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 vertical="top" wrapText="1"/>
    </xf>
    <xf numFmtId="166" fontId="2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6" fillId="0" borderId="0" xfId="0" applyFont="1"/>
    <xf numFmtId="0" fontId="6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right" vertical="top" wrapText="1"/>
    </xf>
    <xf numFmtId="168" fontId="2" fillId="0" borderId="5" xfId="0" applyNumberFormat="1" applyFont="1" applyBorder="1" applyAlignment="1">
      <alignment horizontal="right" vertical="top" wrapText="1"/>
    </xf>
    <xf numFmtId="10" fontId="4" fillId="0" borderId="5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top" wrapText="1"/>
    </xf>
    <xf numFmtId="10" fontId="2" fillId="0" borderId="5" xfId="1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top" wrapText="1"/>
    </xf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31"/>
  <sheetViews>
    <sheetView showGridLines="0" tabSelected="1" view="pageBreakPreview" zoomScaleSheetLayoutView="70" workbookViewId="0">
      <selection activeCell="K23" sqref="K23"/>
    </sheetView>
  </sheetViews>
  <sheetFormatPr defaultColWidth="0" defaultRowHeight="13.2" zeroHeight="1" x14ac:dyDescent="0.25"/>
  <cols>
    <col min="1" max="8" width="12.21875" customWidth="1"/>
    <col min="9" max="9" width="3" customWidth="1"/>
    <col min="10" max="17" width="12.21875" customWidth="1"/>
    <col min="18" max="18" width="3" customWidth="1"/>
    <col min="19" max="26" width="12.21875" customWidth="1"/>
    <col min="27" max="27" width="3" customWidth="1"/>
    <col min="28" max="34" width="12.21875" customWidth="1"/>
    <col min="35" max="35" width="3" customWidth="1"/>
    <col min="36" max="42" width="12.21875" customWidth="1"/>
    <col min="43" max="43" width="3" customWidth="1"/>
    <col min="44" max="50" width="12.21875" customWidth="1"/>
    <col min="51" max="51" width="3" customWidth="1"/>
    <col min="52" max="58" width="12.21875" customWidth="1"/>
    <col min="59" max="59" width="3" customWidth="1"/>
    <col min="60" max="66" width="12.21875" customWidth="1"/>
    <col min="67" max="67" width="3" customWidth="1"/>
    <col min="68" max="75" width="12.21875" customWidth="1"/>
    <col min="76" max="76" width="3" customWidth="1"/>
    <col min="77" max="84" width="12.21875" customWidth="1"/>
    <col min="85" max="85" width="1.5546875" customWidth="1"/>
    <col min="86" max="93" width="12.21875" customWidth="1"/>
    <col min="94" max="94" width="1.44140625" customWidth="1"/>
    <col min="95" max="97" width="12.21875" customWidth="1"/>
    <col min="98" max="98" width="13" customWidth="1"/>
    <col min="99" max="102" width="12.21875" customWidth="1"/>
    <col min="103" max="103" width="1.5546875" customWidth="1"/>
    <col min="104" max="106" width="12.21875" customWidth="1"/>
    <col min="107" max="107" width="13.21875" customWidth="1"/>
    <col min="108" max="111" width="12.21875" customWidth="1"/>
    <col min="112" max="112" width="2.21875" customWidth="1"/>
    <col min="113" max="115" width="12.21875" customWidth="1"/>
    <col min="116" max="116" width="13" customWidth="1"/>
    <col min="117" max="120" width="12.21875" customWidth="1"/>
    <col min="121" max="121" width="1.77734375" customWidth="1"/>
    <col min="122" max="124" width="12.21875" customWidth="1"/>
    <col min="125" max="125" width="12.77734375" customWidth="1"/>
    <col min="126" max="129" width="12.21875" customWidth="1"/>
    <col min="130" max="130" width="1.77734375" customWidth="1"/>
    <col min="131" max="133" width="12.21875" customWidth="1"/>
    <col min="134" max="134" width="12.77734375" customWidth="1"/>
    <col min="135" max="138" width="12.21875" customWidth="1"/>
    <col min="139" max="139" width="1.21875" customWidth="1"/>
    <col min="140" max="142" width="12.21875" customWidth="1"/>
    <col min="143" max="143" width="13.21875" customWidth="1"/>
    <col min="144" max="148" width="12.21875" customWidth="1"/>
    <col min="149" max="157" width="0" hidden="1" customWidth="1"/>
    <col min="158" max="16384" width="12.21875" hidden="1"/>
  </cols>
  <sheetData>
    <row r="1" spans="1:147" ht="17.399999999999999" x14ac:dyDescent="0.3">
      <c r="A1" s="1">
        <v>2020</v>
      </c>
      <c r="B1" s="2"/>
      <c r="C1" s="2"/>
      <c r="D1" s="2"/>
      <c r="E1" s="2"/>
      <c r="F1" s="2"/>
      <c r="G1" s="2"/>
      <c r="H1" s="3"/>
      <c r="J1" s="1">
        <v>2019</v>
      </c>
      <c r="K1" s="2"/>
      <c r="L1" s="2"/>
      <c r="M1" s="2"/>
      <c r="N1" s="2"/>
      <c r="O1" s="2"/>
      <c r="P1" s="2"/>
      <c r="Q1" s="3"/>
      <c r="S1" s="1" t="s">
        <v>79</v>
      </c>
      <c r="T1" s="2"/>
      <c r="U1" s="2"/>
      <c r="V1" s="2"/>
      <c r="W1" s="2"/>
      <c r="X1" s="2"/>
      <c r="Y1" s="2"/>
      <c r="Z1" s="3"/>
      <c r="AB1" s="1">
        <v>2017</v>
      </c>
      <c r="AC1" s="2"/>
      <c r="AD1" s="2"/>
      <c r="AE1" s="2"/>
      <c r="AF1" s="2"/>
      <c r="AG1" s="2"/>
      <c r="AH1" s="3"/>
      <c r="AJ1" s="1">
        <v>2016</v>
      </c>
      <c r="AK1" s="2"/>
      <c r="AL1" s="2"/>
      <c r="AM1" s="2"/>
      <c r="AN1" s="2"/>
      <c r="AO1" s="2"/>
      <c r="AP1" s="3"/>
      <c r="AR1" s="1">
        <v>2015</v>
      </c>
      <c r="AS1" s="2"/>
      <c r="AT1" s="2"/>
      <c r="AU1" s="2"/>
      <c r="AV1" s="2"/>
      <c r="AW1" s="2"/>
      <c r="AX1" s="3"/>
      <c r="AZ1" s="1">
        <v>2014</v>
      </c>
      <c r="BA1" s="2"/>
      <c r="BB1" s="2"/>
      <c r="BC1" s="2"/>
      <c r="BD1" s="2"/>
      <c r="BE1" s="2"/>
      <c r="BF1" s="3"/>
      <c r="BH1" s="1">
        <v>2013</v>
      </c>
      <c r="BI1" s="2"/>
      <c r="BJ1" s="2"/>
      <c r="BK1" s="2"/>
      <c r="BL1" s="2"/>
      <c r="BM1" s="2"/>
      <c r="BN1" s="3"/>
      <c r="BP1" s="1">
        <v>2012</v>
      </c>
      <c r="BQ1" s="2"/>
      <c r="BR1" s="2"/>
      <c r="BS1" s="2"/>
      <c r="BT1" s="2"/>
      <c r="BU1" s="2"/>
      <c r="BV1" s="2"/>
      <c r="BW1" s="3"/>
      <c r="BY1" s="1">
        <v>2011</v>
      </c>
      <c r="BZ1" s="2"/>
      <c r="CA1" s="2"/>
      <c r="CB1" s="2"/>
      <c r="CC1" s="2"/>
      <c r="CD1" s="2"/>
      <c r="CE1" s="2"/>
      <c r="CF1" s="3"/>
      <c r="CH1" s="1">
        <v>2010</v>
      </c>
      <c r="CI1" s="2"/>
      <c r="CJ1" s="2"/>
      <c r="CK1" s="2"/>
      <c r="CL1" s="2"/>
      <c r="CM1" s="2"/>
      <c r="CN1" s="2"/>
      <c r="CO1" s="3"/>
      <c r="CQ1" s="1">
        <v>2009</v>
      </c>
      <c r="CR1" s="2"/>
      <c r="CS1" s="2"/>
      <c r="CT1" s="2"/>
      <c r="CU1" s="2"/>
      <c r="CV1" s="2"/>
      <c r="CW1" s="2"/>
      <c r="CX1" s="3"/>
      <c r="CZ1" s="1">
        <v>2008</v>
      </c>
      <c r="DA1" s="2"/>
      <c r="DB1" s="2"/>
      <c r="DC1" s="2"/>
      <c r="DD1" s="2"/>
      <c r="DE1" s="2"/>
      <c r="DF1" s="2"/>
      <c r="DG1" s="3"/>
      <c r="DI1" s="1">
        <v>2007</v>
      </c>
      <c r="DJ1" s="2"/>
      <c r="DK1" s="2"/>
      <c r="DL1" s="2"/>
      <c r="DM1" s="2"/>
      <c r="DN1" s="2"/>
      <c r="DO1" s="2"/>
      <c r="DP1" s="3"/>
      <c r="DR1" s="1">
        <v>2006</v>
      </c>
      <c r="DS1" s="2"/>
      <c r="DT1" s="2"/>
      <c r="DU1" s="2"/>
      <c r="DV1" s="2"/>
      <c r="DW1" s="2"/>
      <c r="DX1" s="2"/>
      <c r="DY1" s="3"/>
      <c r="EA1" s="1">
        <v>2005</v>
      </c>
      <c r="EB1" s="13" t="s">
        <v>33</v>
      </c>
      <c r="EC1" s="2"/>
      <c r="ED1" s="2"/>
      <c r="EE1" s="2"/>
      <c r="EF1" s="2"/>
      <c r="EG1" s="2"/>
      <c r="EH1" s="3"/>
      <c r="EJ1" s="1">
        <v>2004</v>
      </c>
      <c r="EK1" s="13" t="s">
        <v>40</v>
      </c>
      <c r="EL1" s="2"/>
      <c r="EM1" s="2"/>
      <c r="EN1" s="2"/>
      <c r="EO1" s="2"/>
      <c r="EP1" s="2"/>
      <c r="EQ1" s="3"/>
    </row>
    <row r="2" spans="1:147" ht="4.05" customHeight="1" x14ac:dyDescent="0.25">
      <c r="A2" s="4"/>
      <c r="B2" s="14"/>
      <c r="C2" s="14"/>
      <c r="D2" s="14"/>
      <c r="E2" s="14"/>
      <c r="F2" s="14"/>
      <c r="G2" s="14"/>
      <c r="H2" s="22"/>
      <c r="J2" s="4"/>
      <c r="K2" s="14"/>
      <c r="L2" s="14"/>
      <c r="M2" s="14"/>
      <c r="N2" s="14"/>
      <c r="O2" s="14"/>
      <c r="P2" s="14"/>
      <c r="Q2" s="22"/>
      <c r="S2" s="4"/>
      <c r="T2" s="14"/>
      <c r="U2" s="14"/>
      <c r="V2" s="14"/>
      <c r="W2" s="14"/>
      <c r="X2" s="14"/>
      <c r="Y2" s="14"/>
      <c r="Z2" s="22"/>
      <c r="AB2" s="4"/>
      <c r="AC2" s="14"/>
      <c r="AD2" s="14"/>
      <c r="AE2" s="14"/>
      <c r="AF2" s="14"/>
      <c r="AG2" s="14"/>
      <c r="AH2" s="22"/>
      <c r="AJ2" s="4"/>
      <c r="AK2" s="14"/>
      <c r="AL2" s="14"/>
      <c r="AM2" s="14"/>
      <c r="AN2" s="14"/>
      <c r="AO2" s="14"/>
      <c r="AP2" s="22"/>
      <c r="AR2" s="4"/>
      <c r="AS2" s="14"/>
      <c r="AT2" s="14"/>
      <c r="AU2" s="14"/>
      <c r="AV2" s="14"/>
      <c r="AW2" s="14"/>
      <c r="AX2" s="22"/>
      <c r="AZ2" s="4"/>
      <c r="BA2" s="14"/>
      <c r="BB2" s="14"/>
      <c r="BC2" s="14"/>
      <c r="BD2" s="14"/>
      <c r="BE2" s="14"/>
      <c r="BF2" s="22"/>
      <c r="BH2" s="4"/>
      <c r="BI2" s="14"/>
      <c r="BJ2" s="14"/>
      <c r="BK2" s="14"/>
      <c r="BL2" s="14"/>
      <c r="BM2" s="14"/>
      <c r="BN2" s="22"/>
      <c r="BP2" s="4"/>
      <c r="BQ2" s="14"/>
      <c r="BR2" s="14"/>
      <c r="BS2" s="14"/>
      <c r="BT2" s="14"/>
      <c r="BU2" s="14"/>
      <c r="BV2" s="14"/>
      <c r="BW2" s="22"/>
      <c r="BY2" s="4"/>
      <c r="BZ2" s="14"/>
      <c r="CA2" s="14"/>
      <c r="CB2" s="14"/>
      <c r="CC2" s="14"/>
      <c r="CD2" s="14"/>
      <c r="CE2" s="14"/>
      <c r="CF2" s="22"/>
      <c r="CH2" s="4"/>
      <c r="CI2" s="14"/>
      <c r="CJ2" s="14"/>
      <c r="CK2" s="14"/>
      <c r="CL2" s="14"/>
      <c r="CM2" s="14"/>
      <c r="CN2" s="14"/>
      <c r="CO2" s="22"/>
      <c r="CQ2" s="4"/>
      <c r="CX2" s="5"/>
      <c r="CZ2" s="4"/>
      <c r="DG2" s="5"/>
      <c r="DI2" s="4"/>
      <c r="DP2" s="5"/>
      <c r="DR2" s="4"/>
      <c r="DY2" s="5"/>
      <c r="EA2" s="4"/>
      <c r="EH2" s="5"/>
      <c r="EJ2" s="4"/>
      <c r="EQ2" s="5"/>
    </row>
    <row r="3" spans="1:147" s="31" customFormat="1" ht="49.05" customHeight="1" x14ac:dyDescent="0.25">
      <c r="A3" s="28"/>
      <c r="B3" s="29" t="s">
        <v>0</v>
      </c>
      <c r="C3" s="29" t="s">
        <v>1</v>
      </c>
      <c r="D3" s="29" t="s">
        <v>41</v>
      </c>
      <c r="E3" s="29" t="s">
        <v>42</v>
      </c>
      <c r="F3" s="29" t="s">
        <v>43</v>
      </c>
      <c r="G3" s="55" t="s">
        <v>84</v>
      </c>
      <c r="H3" s="30" t="s">
        <v>4</v>
      </c>
      <c r="J3" s="28"/>
      <c r="K3" s="29" t="s">
        <v>0</v>
      </c>
      <c r="L3" s="29" t="s">
        <v>1</v>
      </c>
      <c r="M3" s="29" t="s">
        <v>41</v>
      </c>
      <c r="N3" s="29" t="s">
        <v>42</v>
      </c>
      <c r="O3" s="29" t="s">
        <v>43</v>
      </c>
      <c r="P3" s="55" t="s">
        <v>84</v>
      </c>
      <c r="Q3" s="30" t="s">
        <v>4</v>
      </c>
      <c r="S3" s="28"/>
      <c r="T3" s="29" t="s">
        <v>0</v>
      </c>
      <c r="U3" s="29" t="s">
        <v>1</v>
      </c>
      <c r="V3" s="29" t="s">
        <v>41</v>
      </c>
      <c r="W3" s="29" t="s">
        <v>42</v>
      </c>
      <c r="X3" s="29" t="s">
        <v>43</v>
      </c>
      <c r="Y3" s="29" t="s">
        <v>80</v>
      </c>
      <c r="Z3" s="30" t="s">
        <v>4</v>
      </c>
      <c r="AB3" s="28"/>
      <c r="AC3" s="29" t="s">
        <v>0</v>
      </c>
      <c r="AD3" s="29" t="s">
        <v>1</v>
      </c>
      <c r="AE3" s="29" t="s">
        <v>41</v>
      </c>
      <c r="AF3" s="29" t="s">
        <v>42</v>
      </c>
      <c r="AG3" s="29" t="s">
        <v>43</v>
      </c>
      <c r="AH3" s="30" t="s">
        <v>4</v>
      </c>
      <c r="AJ3" s="28"/>
      <c r="AK3" s="29" t="s">
        <v>0</v>
      </c>
      <c r="AL3" s="29" t="s">
        <v>1</v>
      </c>
      <c r="AM3" s="29" t="s">
        <v>41</v>
      </c>
      <c r="AN3" s="29" t="s">
        <v>42</v>
      </c>
      <c r="AO3" s="29" t="s">
        <v>43</v>
      </c>
      <c r="AP3" s="30" t="s">
        <v>4</v>
      </c>
      <c r="AR3" s="28"/>
      <c r="AS3" s="29" t="s">
        <v>0</v>
      </c>
      <c r="AT3" s="29" t="s">
        <v>1</v>
      </c>
      <c r="AU3" s="29" t="s">
        <v>41</v>
      </c>
      <c r="AV3" s="29" t="s">
        <v>42</v>
      </c>
      <c r="AW3" s="29" t="s">
        <v>43</v>
      </c>
      <c r="AX3" s="30" t="s">
        <v>4</v>
      </c>
      <c r="AZ3" s="28"/>
      <c r="BA3" s="29" t="s">
        <v>0</v>
      </c>
      <c r="BB3" s="29" t="s">
        <v>1</v>
      </c>
      <c r="BC3" s="29" t="s">
        <v>41</v>
      </c>
      <c r="BD3" s="29" t="s">
        <v>42</v>
      </c>
      <c r="BE3" s="29" t="s">
        <v>43</v>
      </c>
      <c r="BF3" s="30" t="s">
        <v>4</v>
      </c>
      <c r="BH3" s="28"/>
      <c r="BI3" s="29" t="s">
        <v>0</v>
      </c>
      <c r="BJ3" s="29" t="s">
        <v>1</v>
      </c>
      <c r="BK3" s="29" t="s">
        <v>41</v>
      </c>
      <c r="BL3" s="29" t="s">
        <v>42</v>
      </c>
      <c r="BM3" s="29" t="s">
        <v>43</v>
      </c>
      <c r="BN3" s="30" t="s">
        <v>4</v>
      </c>
      <c r="BP3" s="28"/>
      <c r="BQ3" s="29" t="s">
        <v>0</v>
      </c>
      <c r="BR3" s="29" t="s">
        <v>1</v>
      </c>
      <c r="BS3" s="29" t="s">
        <v>41</v>
      </c>
      <c r="BT3" s="29" t="s">
        <v>42</v>
      </c>
      <c r="BU3" s="29" t="s">
        <v>43</v>
      </c>
      <c r="BV3" s="29" t="s">
        <v>3</v>
      </c>
      <c r="BW3" s="30" t="s">
        <v>4</v>
      </c>
      <c r="BY3" s="28"/>
      <c r="BZ3" s="29" t="s">
        <v>0</v>
      </c>
      <c r="CA3" s="29" t="s">
        <v>1</v>
      </c>
      <c r="CB3" s="29" t="s">
        <v>41</v>
      </c>
      <c r="CC3" s="29" t="s">
        <v>42</v>
      </c>
      <c r="CD3" s="29" t="s">
        <v>43</v>
      </c>
      <c r="CE3" s="29" t="s">
        <v>3</v>
      </c>
      <c r="CF3" s="30" t="s">
        <v>4</v>
      </c>
      <c r="CH3" s="32"/>
      <c r="CI3" s="29" t="s">
        <v>0</v>
      </c>
      <c r="CJ3" s="29" t="s">
        <v>1</v>
      </c>
      <c r="CK3" s="29" t="s">
        <v>41</v>
      </c>
      <c r="CL3" s="29" t="s">
        <v>42</v>
      </c>
      <c r="CM3" s="29" t="s">
        <v>43</v>
      </c>
      <c r="CN3" s="29" t="s">
        <v>3</v>
      </c>
      <c r="CO3" s="30" t="s">
        <v>4</v>
      </c>
      <c r="CQ3" s="32"/>
      <c r="CR3" s="33" t="s">
        <v>0</v>
      </c>
      <c r="CS3" s="33" t="s">
        <v>1</v>
      </c>
      <c r="CT3" s="29" t="s">
        <v>42</v>
      </c>
      <c r="CU3" s="33" t="s">
        <v>2</v>
      </c>
      <c r="CV3" s="33" t="s">
        <v>50</v>
      </c>
      <c r="CW3" s="33" t="s">
        <v>3</v>
      </c>
      <c r="CX3" s="34" t="s">
        <v>4</v>
      </c>
      <c r="CZ3" s="32"/>
      <c r="DA3" s="33" t="s">
        <v>0</v>
      </c>
      <c r="DB3" s="33" t="s">
        <v>1</v>
      </c>
      <c r="DC3" s="29" t="s">
        <v>42</v>
      </c>
      <c r="DD3" s="33" t="s">
        <v>2</v>
      </c>
      <c r="DE3" s="33" t="s">
        <v>50</v>
      </c>
      <c r="DF3" s="33" t="s">
        <v>3</v>
      </c>
      <c r="DG3" s="34" t="s">
        <v>4</v>
      </c>
      <c r="DI3" s="32"/>
      <c r="DJ3" s="33" t="s">
        <v>0</v>
      </c>
      <c r="DK3" s="33" t="s">
        <v>1</v>
      </c>
      <c r="DL3" s="29" t="s">
        <v>42</v>
      </c>
      <c r="DM3" s="33" t="s">
        <v>2</v>
      </c>
      <c r="DN3" s="33" t="s">
        <v>50</v>
      </c>
      <c r="DO3" s="33" t="s">
        <v>3</v>
      </c>
      <c r="DP3" s="34" t="s">
        <v>4</v>
      </c>
      <c r="DR3" s="32"/>
      <c r="DS3" s="33" t="s">
        <v>0</v>
      </c>
      <c r="DT3" s="33" t="s">
        <v>1</v>
      </c>
      <c r="DU3" s="29" t="s">
        <v>42</v>
      </c>
      <c r="DV3" s="33" t="s">
        <v>2</v>
      </c>
      <c r="DW3" s="33" t="s">
        <v>50</v>
      </c>
      <c r="DX3" s="33" t="s">
        <v>3</v>
      </c>
      <c r="DY3" s="34" t="s">
        <v>4</v>
      </c>
      <c r="EA3" s="32"/>
      <c r="EB3" s="33" t="s">
        <v>0</v>
      </c>
      <c r="EC3" s="33" t="s">
        <v>1</v>
      </c>
      <c r="ED3" s="29" t="s">
        <v>42</v>
      </c>
      <c r="EE3" s="33" t="s">
        <v>2</v>
      </c>
      <c r="EF3" s="33" t="s">
        <v>50</v>
      </c>
      <c r="EG3" s="33" t="s">
        <v>3</v>
      </c>
      <c r="EH3" s="34" t="s">
        <v>4</v>
      </c>
      <c r="EJ3" s="32"/>
      <c r="EK3" s="33" t="s">
        <v>0</v>
      </c>
      <c r="EL3" s="33" t="s">
        <v>1</v>
      </c>
      <c r="EM3" s="29" t="s">
        <v>42</v>
      </c>
      <c r="EN3" s="33" t="s">
        <v>2</v>
      </c>
      <c r="EO3" s="33" t="s">
        <v>50</v>
      </c>
      <c r="EP3" s="33" t="s">
        <v>3</v>
      </c>
      <c r="EQ3" s="34" t="s">
        <v>4</v>
      </c>
    </row>
    <row r="4" spans="1:147" s="37" customFormat="1" x14ac:dyDescent="0.25">
      <c r="A4" s="60" t="s">
        <v>5</v>
      </c>
      <c r="B4" s="35" t="s">
        <v>6</v>
      </c>
      <c r="C4" s="27" t="s">
        <v>7</v>
      </c>
      <c r="D4" s="27" t="s">
        <v>62</v>
      </c>
      <c r="E4" s="27" t="s">
        <v>10</v>
      </c>
      <c r="F4" s="27" t="s">
        <v>66</v>
      </c>
      <c r="G4" s="27"/>
      <c r="H4" s="36"/>
      <c r="J4" s="60" t="s">
        <v>5</v>
      </c>
      <c r="K4" s="35" t="s">
        <v>6</v>
      </c>
      <c r="L4" s="27" t="s">
        <v>7</v>
      </c>
      <c r="M4" s="27" t="s">
        <v>62</v>
      </c>
      <c r="N4" s="27" t="s">
        <v>10</v>
      </c>
      <c r="O4" s="27" t="s">
        <v>66</v>
      </c>
      <c r="P4" s="27"/>
      <c r="Q4" s="36"/>
      <c r="S4" s="60" t="s">
        <v>5</v>
      </c>
      <c r="T4" s="35" t="s">
        <v>6</v>
      </c>
      <c r="U4" s="27" t="s">
        <v>7</v>
      </c>
      <c r="V4" s="27" t="s">
        <v>62</v>
      </c>
      <c r="W4" s="27" t="s">
        <v>10</v>
      </c>
      <c r="X4" s="27" t="s">
        <v>66</v>
      </c>
      <c r="Y4" s="35" t="s">
        <v>6</v>
      </c>
      <c r="Z4" s="36"/>
      <c r="AB4" s="60" t="s">
        <v>5</v>
      </c>
      <c r="AC4" s="35" t="s">
        <v>6</v>
      </c>
      <c r="AD4" s="27" t="s">
        <v>7</v>
      </c>
      <c r="AE4" s="27" t="s">
        <v>62</v>
      </c>
      <c r="AF4" s="27" t="s">
        <v>10</v>
      </c>
      <c r="AG4" s="27" t="s">
        <v>66</v>
      </c>
      <c r="AH4" s="36"/>
      <c r="AJ4" s="60" t="s">
        <v>5</v>
      </c>
      <c r="AK4" s="35" t="s">
        <v>6</v>
      </c>
      <c r="AL4" s="27" t="s">
        <v>7</v>
      </c>
      <c r="AM4" s="27" t="s">
        <v>62</v>
      </c>
      <c r="AN4" s="27" t="s">
        <v>10</v>
      </c>
      <c r="AO4" s="27" t="s">
        <v>66</v>
      </c>
      <c r="AP4" s="36"/>
      <c r="AR4" s="60" t="s">
        <v>5</v>
      </c>
      <c r="AS4" s="35" t="s">
        <v>6</v>
      </c>
      <c r="AT4" s="27" t="s">
        <v>7</v>
      </c>
      <c r="AU4" s="27" t="s">
        <v>62</v>
      </c>
      <c r="AV4" s="27" t="s">
        <v>10</v>
      </c>
      <c r="AW4" s="27" t="s">
        <v>66</v>
      </c>
      <c r="AX4" s="36"/>
      <c r="AZ4" s="60" t="s">
        <v>5</v>
      </c>
      <c r="BA4" s="35" t="s">
        <v>6</v>
      </c>
      <c r="BB4" s="27" t="s">
        <v>7</v>
      </c>
      <c r="BC4" s="27" t="s">
        <v>46</v>
      </c>
      <c r="BD4" s="27" t="s">
        <v>10</v>
      </c>
      <c r="BE4" s="27" t="s">
        <v>52</v>
      </c>
      <c r="BF4" s="36"/>
      <c r="BH4" s="60" t="s">
        <v>5</v>
      </c>
      <c r="BI4" s="35" t="s">
        <v>6</v>
      </c>
      <c r="BJ4" s="27" t="s">
        <v>7</v>
      </c>
      <c r="BK4" s="27" t="s">
        <v>46</v>
      </c>
      <c r="BL4" s="27" t="s">
        <v>10</v>
      </c>
      <c r="BM4" s="27" t="s">
        <v>52</v>
      </c>
      <c r="BN4" s="36"/>
      <c r="BP4" s="60" t="s">
        <v>5</v>
      </c>
      <c r="BQ4" s="35" t="s">
        <v>6</v>
      </c>
      <c r="BR4" s="27" t="s">
        <v>7</v>
      </c>
      <c r="BS4" s="27" t="s">
        <v>46</v>
      </c>
      <c r="BT4" s="27" t="s">
        <v>10</v>
      </c>
      <c r="BU4" s="27" t="s">
        <v>52</v>
      </c>
      <c r="BV4" s="27" t="s">
        <v>6</v>
      </c>
      <c r="BW4" s="36"/>
      <c r="BY4" s="60" t="s">
        <v>5</v>
      </c>
      <c r="BZ4" s="35" t="s">
        <v>6</v>
      </c>
      <c r="CA4" s="27" t="s">
        <v>7</v>
      </c>
      <c r="CB4" s="27" t="s">
        <v>46</v>
      </c>
      <c r="CC4" s="27" t="s">
        <v>10</v>
      </c>
      <c r="CD4" s="27" t="s">
        <v>52</v>
      </c>
      <c r="CE4" s="27" t="s">
        <v>6</v>
      </c>
      <c r="CF4" s="36"/>
      <c r="CH4" s="6" t="s">
        <v>5</v>
      </c>
      <c r="CI4" s="35" t="s">
        <v>6</v>
      </c>
      <c r="CJ4" s="27" t="s">
        <v>7</v>
      </c>
      <c r="CK4" s="27" t="s">
        <v>46</v>
      </c>
      <c r="CL4" s="27" t="s">
        <v>10</v>
      </c>
      <c r="CM4" s="27" t="s">
        <v>52</v>
      </c>
      <c r="CN4" s="27" t="s">
        <v>6</v>
      </c>
      <c r="CO4" s="36"/>
      <c r="CQ4" s="6" t="s">
        <v>5</v>
      </c>
      <c r="CR4" s="38" t="s">
        <v>6</v>
      </c>
      <c r="CS4" s="38" t="s">
        <v>7</v>
      </c>
      <c r="CT4" s="38" t="s">
        <v>10</v>
      </c>
      <c r="CU4" s="27" t="s">
        <v>52</v>
      </c>
      <c r="CV4" s="35" t="s">
        <v>20</v>
      </c>
      <c r="CW4" s="38" t="s">
        <v>6</v>
      </c>
      <c r="CX4" s="36"/>
      <c r="CZ4" s="6" t="s">
        <v>5</v>
      </c>
      <c r="DA4" s="38" t="s">
        <v>6</v>
      </c>
      <c r="DB4" s="38" t="s">
        <v>7</v>
      </c>
      <c r="DC4" s="38" t="s">
        <v>10</v>
      </c>
      <c r="DD4" s="27" t="s">
        <v>52</v>
      </c>
      <c r="DE4" s="38"/>
      <c r="DF4" s="38" t="s">
        <v>6</v>
      </c>
      <c r="DG4" s="36"/>
      <c r="DI4" s="6" t="s">
        <v>5</v>
      </c>
      <c r="DJ4" s="38" t="s">
        <v>6</v>
      </c>
      <c r="DK4" s="38" t="s">
        <v>7</v>
      </c>
      <c r="DL4" s="38" t="s">
        <v>10</v>
      </c>
      <c r="DM4" s="27" t="s">
        <v>52</v>
      </c>
      <c r="DN4" s="38"/>
      <c r="DO4" s="38" t="s">
        <v>6</v>
      </c>
      <c r="DP4" s="36"/>
      <c r="DR4" s="6" t="s">
        <v>5</v>
      </c>
      <c r="DS4" s="38" t="s">
        <v>6</v>
      </c>
      <c r="DT4" s="38" t="s">
        <v>7</v>
      </c>
      <c r="DU4" s="38" t="s">
        <v>10</v>
      </c>
      <c r="DV4" s="27" t="s">
        <v>52</v>
      </c>
      <c r="DW4" s="38"/>
      <c r="DX4" s="38"/>
      <c r="DY4" s="36"/>
      <c r="EA4" s="6" t="s">
        <v>5</v>
      </c>
      <c r="EB4" s="38" t="s">
        <v>6</v>
      </c>
      <c r="EC4" s="38" t="s">
        <v>7</v>
      </c>
      <c r="ED4" s="38" t="s">
        <v>10</v>
      </c>
      <c r="EE4" s="27" t="s">
        <v>52</v>
      </c>
      <c r="EF4" s="38"/>
      <c r="EG4" s="38"/>
      <c r="EH4" s="36"/>
      <c r="EJ4" s="6" t="s">
        <v>5</v>
      </c>
      <c r="EK4" s="38" t="s">
        <v>6</v>
      </c>
      <c r="EL4" s="38"/>
      <c r="EM4" s="38" t="s">
        <v>10</v>
      </c>
      <c r="EN4" s="27" t="s">
        <v>52</v>
      </c>
      <c r="EO4" s="38"/>
      <c r="EP4" s="38"/>
      <c r="EQ4" s="36"/>
    </row>
    <row r="5" spans="1:147" s="37" customFormat="1" x14ac:dyDescent="0.25">
      <c r="A5" s="60"/>
      <c r="B5" s="35"/>
      <c r="C5" s="27" t="s">
        <v>44</v>
      </c>
      <c r="D5" s="27" t="s">
        <v>47</v>
      </c>
      <c r="E5" s="27" t="s">
        <v>11</v>
      </c>
      <c r="F5" s="45" t="s">
        <v>75</v>
      </c>
      <c r="G5" s="45"/>
      <c r="H5" s="36"/>
      <c r="J5" s="60"/>
      <c r="K5" s="35"/>
      <c r="L5" s="27" t="s">
        <v>44</v>
      </c>
      <c r="M5" s="27" t="s">
        <v>47</v>
      </c>
      <c r="N5" s="27" t="s">
        <v>11</v>
      </c>
      <c r="O5" s="45" t="s">
        <v>75</v>
      </c>
      <c r="P5" s="45"/>
      <c r="Q5" s="36"/>
      <c r="S5" s="60"/>
      <c r="T5" s="35"/>
      <c r="U5" s="27" t="s">
        <v>44</v>
      </c>
      <c r="V5" s="27" t="s">
        <v>47</v>
      </c>
      <c r="W5" s="27" t="s">
        <v>11</v>
      </c>
      <c r="X5" s="45" t="s">
        <v>75</v>
      </c>
      <c r="Y5" s="45"/>
      <c r="Z5" s="36"/>
      <c r="AB5" s="60"/>
      <c r="AC5" s="35"/>
      <c r="AD5" s="27" t="s">
        <v>44</v>
      </c>
      <c r="AE5" s="27" t="s">
        <v>47</v>
      </c>
      <c r="AF5" s="27" t="s">
        <v>11</v>
      </c>
      <c r="AG5" s="45" t="s">
        <v>75</v>
      </c>
      <c r="AH5" s="36"/>
      <c r="AJ5" s="60"/>
      <c r="AK5" s="35"/>
      <c r="AL5" s="27" t="s">
        <v>44</v>
      </c>
      <c r="AM5" s="27" t="s">
        <v>47</v>
      </c>
      <c r="AN5" s="27" t="s">
        <v>11</v>
      </c>
      <c r="AO5" s="45" t="s">
        <v>75</v>
      </c>
      <c r="AP5" s="36"/>
      <c r="AR5" s="60"/>
      <c r="AS5" s="35"/>
      <c r="AT5" s="27" t="s">
        <v>44</v>
      </c>
      <c r="AU5" s="27" t="s">
        <v>47</v>
      </c>
      <c r="AV5" s="27" t="s">
        <v>11</v>
      </c>
      <c r="AW5" s="27" t="s">
        <v>67</v>
      </c>
      <c r="AX5" s="36"/>
      <c r="AZ5" s="60"/>
      <c r="BA5" s="35"/>
      <c r="BB5" s="27" t="s">
        <v>8</v>
      </c>
      <c r="BC5" s="27" t="s">
        <v>47</v>
      </c>
      <c r="BD5" s="27" t="s">
        <v>11</v>
      </c>
      <c r="BE5" s="27" t="s">
        <v>20</v>
      </c>
      <c r="BF5" s="36"/>
      <c r="BH5" s="60"/>
      <c r="BI5" s="35"/>
      <c r="BJ5" s="27" t="s">
        <v>8</v>
      </c>
      <c r="BK5" s="27" t="s">
        <v>47</v>
      </c>
      <c r="BL5" s="27" t="s">
        <v>11</v>
      </c>
      <c r="BM5" s="27" t="s">
        <v>20</v>
      </c>
      <c r="BN5" s="36"/>
      <c r="BP5" s="60"/>
      <c r="BQ5" s="35"/>
      <c r="BR5" s="27" t="s">
        <v>8</v>
      </c>
      <c r="BS5" s="27" t="s">
        <v>47</v>
      </c>
      <c r="BT5" s="27" t="s">
        <v>11</v>
      </c>
      <c r="BU5" s="27" t="s">
        <v>20</v>
      </c>
      <c r="BV5" s="27" t="s">
        <v>17</v>
      </c>
      <c r="BW5" s="36"/>
      <c r="BY5" s="60"/>
      <c r="BZ5" s="35"/>
      <c r="CA5" s="27" t="s">
        <v>8</v>
      </c>
      <c r="CB5" s="27" t="s">
        <v>47</v>
      </c>
      <c r="CC5" s="27" t="s">
        <v>11</v>
      </c>
      <c r="CD5" s="27" t="s">
        <v>20</v>
      </c>
      <c r="CE5" s="27" t="s">
        <v>17</v>
      </c>
      <c r="CF5" s="36"/>
      <c r="CH5" s="6"/>
      <c r="CI5" s="35"/>
      <c r="CJ5" s="27" t="s">
        <v>8</v>
      </c>
      <c r="CK5" s="27" t="s">
        <v>47</v>
      </c>
      <c r="CL5" s="27" t="s">
        <v>11</v>
      </c>
      <c r="CM5" s="27" t="s">
        <v>20</v>
      </c>
      <c r="CN5" s="27" t="s">
        <v>17</v>
      </c>
      <c r="CO5" s="36"/>
      <c r="CQ5" s="6"/>
      <c r="CR5" s="38"/>
      <c r="CS5" s="38" t="s">
        <v>8</v>
      </c>
      <c r="CT5" s="38" t="s">
        <v>11</v>
      </c>
      <c r="CU5" s="27"/>
      <c r="CV5" s="35" t="s">
        <v>21</v>
      </c>
      <c r="CW5" s="38" t="s">
        <v>23</v>
      </c>
      <c r="CX5" s="36"/>
      <c r="CZ5" s="6"/>
      <c r="DA5" s="38"/>
      <c r="DB5" s="38" t="s">
        <v>8</v>
      </c>
      <c r="DC5" s="38" t="s">
        <v>11</v>
      </c>
      <c r="DD5" s="27"/>
      <c r="DE5" s="38"/>
      <c r="DF5" s="38" t="s">
        <v>23</v>
      </c>
      <c r="DG5" s="36"/>
      <c r="DI5" s="6"/>
      <c r="DJ5" s="38"/>
      <c r="DK5" s="38" t="s">
        <v>8</v>
      </c>
      <c r="DL5" s="38" t="s">
        <v>11</v>
      </c>
      <c r="DM5" s="39" t="s">
        <v>23</v>
      </c>
      <c r="DN5" s="38"/>
      <c r="DO5" s="38" t="s">
        <v>23</v>
      </c>
      <c r="DP5" s="36"/>
      <c r="DR5" s="6"/>
      <c r="DS5" s="38"/>
      <c r="DT5" s="38" t="s">
        <v>8</v>
      </c>
      <c r="DU5" s="38" t="s">
        <v>11</v>
      </c>
      <c r="DV5" s="39" t="s">
        <v>23</v>
      </c>
      <c r="DW5" s="38"/>
      <c r="DX5" s="38"/>
      <c r="DY5" s="36"/>
      <c r="EA5" s="6"/>
      <c r="EB5" s="38"/>
      <c r="EC5" s="38"/>
      <c r="ED5" s="38" t="s">
        <v>11</v>
      </c>
      <c r="EE5" s="39" t="s">
        <v>23</v>
      </c>
      <c r="EF5" s="38"/>
      <c r="EG5" s="38"/>
      <c r="EH5" s="36"/>
      <c r="EJ5" s="6"/>
      <c r="EK5" s="38"/>
      <c r="EL5" s="38"/>
      <c r="EM5" s="38" t="s">
        <v>11</v>
      </c>
      <c r="EN5" s="39" t="s">
        <v>23</v>
      </c>
      <c r="EO5" s="38"/>
      <c r="EP5" s="38"/>
      <c r="EQ5" s="36"/>
    </row>
    <row r="6" spans="1:147" s="37" customFormat="1" x14ac:dyDescent="0.25">
      <c r="A6" s="60"/>
      <c r="B6" s="35"/>
      <c r="C6" s="27" t="s">
        <v>8</v>
      </c>
      <c r="D6" s="27" t="s">
        <v>63</v>
      </c>
      <c r="E6" s="27" t="s">
        <v>15</v>
      </c>
      <c r="F6" s="27" t="s">
        <v>67</v>
      </c>
      <c r="G6" s="27"/>
      <c r="H6" s="36"/>
      <c r="J6" s="60"/>
      <c r="K6" s="35"/>
      <c r="L6" s="27" t="s">
        <v>8</v>
      </c>
      <c r="M6" s="27" t="s">
        <v>63</v>
      </c>
      <c r="N6" s="27" t="s">
        <v>15</v>
      </c>
      <c r="O6" s="27" t="s">
        <v>67</v>
      </c>
      <c r="P6" s="27"/>
      <c r="Q6" s="36"/>
      <c r="S6" s="60"/>
      <c r="T6" s="35"/>
      <c r="U6" s="27" t="s">
        <v>8</v>
      </c>
      <c r="V6" s="27" t="s">
        <v>63</v>
      </c>
      <c r="W6" s="27" t="s">
        <v>15</v>
      </c>
      <c r="X6" s="27" t="s">
        <v>67</v>
      </c>
      <c r="Y6" s="27"/>
      <c r="Z6" s="36"/>
      <c r="AB6" s="60"/>
      <c r="AC6" s="35"/>
      <c r="AD6" s="27" t="s">
        <v>8</v>
      </c>
      <c r="AE6" s="27" t="s">
        <v>63</v>
      </c>
      <c r="AF6" s="27" t="s">
        <v>15</v>
      </c>
      <c r="AG6" s="27" t="s">
        <v>67</v>
      </c>
      <c r="AH6" s="36"/>
      <c r="AJ6" s="60"/>
      <c r="AK6" s="35"/>
      <c r="AL6" s="27" t="s">
        <v>8</v>
      </c>
      <c r="AM6" s="27" t="s">
        <v>63</v>
      </c>
      <c r="AN6" s="27" t="s">
        <v>15</v>
      </c>
      <c r="AO6" s="27" t="s">
        <v>67</v>
      </c>
      <c r="AP6" s="36"/>
      <c r="AR6" s="60"/>
      <c r="AS6" s="35"/>
      <c r="AT6" s="27" t="s">
        <v>8</v>
      </c>
      <c r="AU6" s="27" t="s">
        <v>63</v>
      </c>
      <c r="AV6" s="27" t="s">
        <v>15</v>
      </c>
      <c r="AW6" s="39" t="s">
        <v>68</v>
      </c>
      <c r="AX6" s="36"/>
      <c r="AZ6" s="60"/>
      <c r="BA6" s="35"/>
      <c r="BB6" s="27" t="s">
        <v>9</v>
      </c>
      <c r="BC6" s="27" t="s">
        <v>48</v>
      </c>
      <c r="BD6" s="27" t="s">
        <v>15</v>
      </c>
      <c r="BE6" s="39" t="s">
        <v>23</v>
      </c>
      <c r="BF6" s="36"/>
      <c r="BH6" s="60"/>
      <c r="BI6" s="35"/>
      <c r="BJ6" s="27" t="s">
        <v>9</v>
      </c>
      <c r="BK6" s="27" t="s">
        <v>48</v>
      </c>
      <c r="BL6" s="27" t="s">
        <v>12</v>
      </c>
      <c r="BM6" s="39" t="s">
        <v>23</v>
      </c>
      <c r="BN6" s="36"/>
      <c r="BP6" s="60"/>
      <c r="BQ6" s="35"/>
      <c r="BR6" s="27" t="s">
        <v>9</v>
      </c>
      <c r="BS6" s="27" t="s">
        <v>48</v>
      </c>
      <c r="BT6" s="27" t="s">
        <v>12</v>
      </c>
      <c r="BU6" s="39" t="s">
        <v>23</v>
      </c>
      <c r="BV6" s="27" t="s">
        <v>23</v>
      </c>
      <c r="BW6" s="36"/>
      <c r="BY6" s="60"/>
      <c r="BZ6" s="35"/>
      <c r="CA6" s="27" t="s">
        <v>9</v>
      </c>
      <c r="CB6" s="27" t="s">
        <v>48</v>
      </c>
      <c r="CC6" s="27" t="s">
        <v>12</v>
      </c>
      <c r="CD6" s="39" t="s">
        <v>23</v>
      </c>
      <c r="CE6" s="27" t="s">
        <v>23</v>
      </c>
      <c r="CF6" s="36"/>
      <c r="CH6" s="6"/>
      <c r="CI6" s="35"/>
      <c r="CJ6" s="27" t="s">
        <v>9</v>
      </c>
      <c r="CK6" s="27" t="s">
        <v>48</v>
      </c>
      <c r="CL6" s="27" t="s">
        <v>12</v>
      </c>
      <c r="CM6" s="39" t="s">
        <v>23</v>
      </c>
      <c r="CN6" s="27" t="s">
        <v>23</v>
      </c>
      <c r="CO6" s="36"/>
      <c r="CQ6" s="6"/>
      <c r="CR6" s="38"/>
      <c r="CS6" s="38" t="s">
        <v>9</v>
      </c>
      <c r="CT6" s="38" t="s">
        <v>12</v>
      </c>
      <c r="CU6" s="39"/>
      <c r="CV6" s="35" t="s">
        <v>22</v>
      </c>
      <c r="CW6" s="38" t="s">
        <v>24</v>
      </c>
      <c r="CX6" s="36"/>
      <c r="CZ6" s="6"/>
      <c r="DA6" s="38"/>
      <c r="DB6" s="38" t="s">
        <v>9</v>
      </c>
      <c r="DC6" s="38" t="s">
        <v>12</v>
      </c>
      <c r="DD6" s="39"/>
      <c r="DE6" s="38"/>
      <c r="DF6" s="38" t="s">
        <v>24</v>
      </c>
      <c r="DG6" s="36"/>
      <c r="DI6" s="6"/>
      <c r="DJ6" s="38"/>
      <c r="DK6" s="38" t="s">
        <v>9</v>
      </c>
      <c r="DL6" s="38" t="s">
        <v>12</v>
      </c>
      <c r="DM6" s="39"/>
      <c r="DN6" s="38"/>
      <c r="DO6" s="38" t="s">
        <v>24</v>
      </c>
      <c r="DP6" s="36"/>
      <c r="DR6" s="6"/>
      <c r="DS6" s="38"/>
      <c r="DT6" s="38"/>
      <c r="DU6" s="38" t="s">
        <v>12</v>
      </c>
      <c r="DV6" s="38"/>
      <c r="DW6" s="38"/>
      <c r="DX6" s="38"/>
      <c r="DY6" s="36"/>
      <c r="EA6" s="6"/>
      <c r="EB6" s="38"/>
      <c r="EC6" s="38"/>
      <c r="ED6" s="38" t="s">
        <v>12</v>
      </c>
      <c r="EE6" s="38"/>
      <c r="EF6" s="38"/>
      <c r="EG6" s="38"/>
      <c r="EH6" s="36"/>
      <c r="EJ6" s="6"/>
      <c r="EK6" s="38"/>
      <c r="EL6" s="38"/>
      <c r="EM6" s="38" t="s">
        <v>12</v>
      </c>
      <c r="EN6" s="38"/>
      <c r="EO6" s="38"/>
      <c r="EP6" s="38"/>
      <c r="EQ6" s="36"/>
    </row>
    <row r="7" spans="1:147" s="37" customFormat="1" x14ac:dyDescent="0.25">
      <c r="A7" s="60"/>
      <c r="B7" s="35"/>
      <c r="C7" s="27" t="s">
        <v>9</v>
      </c>
      <c r="D7" s="39" t="s">
        <v>72</v>
      </c>
      <c r="E7" s="39" t="s">
        <v>73</v>
      </c>
      <c r="F7" s="39" t="s">
        <v>68</v>
      </c>
      <c r="G7" s="39"/>
      <c r="H7" s="36"/>
      <c r="J7" s="60"/>
      <c r="K7" s="35"/>
      <c r="L7" s="27" t="s">
        <v>9</v>
      </c>
      <c r="M7" s="39" t="s">
        <v>72</v>
      </c>
      <c r="N7" s="39" t="s">
        <v>73</v>
      </c>
      <c r="O7" s="39" t="s">
        <v>68</v>
      </c>
      <c r="P7" s="39"/>
      <c r="Q7" s="36"/>
      <c r="S7" s="60"/>
      <c r="T7" s="35"/>
      <c r="U7" s="27" t="s">
        <v>9</v>
      </c>
      <c r="V7" s="39" t="s">
        <v>72</v>
      </c>
      <c r="W7" s="39" t="s">
        <v>73</v>
      </c>
      <c r="X7" s="39" t="s">
        <v>68</v>
      </c>
      <c r="Y7" s="39"/>
      <c r="Z7" s="36"/>
      <c r="AB7" s="60"/>
      <c r="AC7" s="35"/>
      <c r="AD7" s="27" t="s">
        <v>9</v>
      </c>
      <c r="AE7" s="39" t="s">
        <v>72</v>
      </c>
      <c r="AF7" s="39" t="s">
        <v>73</v>
      </c>
      <c r="AG7" s="39" t="s">
        <v>68</v>
      </c>
      <c r="AH7" s="36"/>
      <c r="AJ7" s="60"/>
      <c r="AK7" s="35"/>
      <c r="AL7" s="27" t="s">
        <v>9</v>
      </c>
      <c r="AM7" s="39" t="s">
        <v>72</v>
      </c>
      <c r="AN7" s="39" t="s">
        <v>73</v>
      </c>
      <c r="AO7" s="39" t="s">
        <v>68</v>
      </c>
      <c r="AP7" s="36"/>
      <c r="AR7" s="60"/>
      <c r="AS7" s="35"/>
      <c r="AT7" s="27" t="s">
        <v>9</v>
      </c>
      <c r="AU7" s="35" t="s">
        <v>46</v>
      </c>
      <c r="AV7" s="27" t="s">
        <v>17</v>
      </c>
      <c r="AW7" s="35" t="s">
        <v>20</v>
      </c>
      <c r="AX7" s="36"/>
      <c r="AZ7" s="60"/>
      <c r="BA7" s="35"/>
      <c r="BB7" s="27" t="s">
        <v>21</v>
      </c>
      <c r="BC7" s="35"/>
      <c r="BD7" s="27" t="s">
        <v>14</v>
      </c>
      <c r="BE7" s="35" t="s">
        <v>59</v>
      </c>
      <c r="BF7" s="36"/>
      <c r="BH7" s="60"/>
      <c r="BI7" s="35"/>
      <c r="BJ7" s="27" t="s">
        <v>21</v>
      </c>
      <c r="BK7" s="35"/>
      <c r="BL7" s="27" t="s">
        <v>13</v>
      </c>
      <c r="BM7" s="35"/>
      <c r="BN7" s="36"/>
      <c r="BP7" s="60"/>
      <c r="BQ7" s="35"/>
      <c r="BR7" s="27" t="s">
        <v>21</v>
      </c>
      <c r="BS7" s="35"/>
      <c r="BT7" s="27" t="s">
        <v>13</v>
      </c>
      <c r="BU7" s="35"/>
      <c r="BV7" s="27" t="s">
        <v>24</v>
      </c>
      <c r="BW7" s="36"/>
      <c r="BY7" s="60"/>
      <c r="BZ7" s="35"/>
      <c r="CA7" s="27" t="s">
        <v>21</v>
      </c>
      <c r="CB7" s="35"/>
      <c r="CC7" s="27" t="s">
        <v>13</v>
      </c>
      <c r="CD7" s="35"/>
      <c r="CE7" s="27" t="s">
        <v>24</v>
      </c>
      <c r="CF7" s="36"/>
      <c r="CH7" s="6"/>
      <c r="CI7" s="35"/>
      <c r="CJ7" s="27" t="s">
        <v>21</v>
      </c>
      <c r="CK7" s="35"/>
      <c r="CL7" s="27" t="s">
        <v>13</v>
      </c>
      <c r="CM7" s="35"/>
      <c r="CN7" s="27" t="s">
        <v>24</v>
      </c>
      <c r="CO7" s="36"/>
      <c r="CQ7" s="6"/>
      <c r="CR7" s="38"/>
      <c r="CS7" s="38"/>
      <c r="CT7" s="38" t="s">
        <v>13</v>
      </c>
      <c r="CU7" s="38"/>
      <c r="CV7" s="38"/>
      <c r="CW7" s="35" t="s">
        <v>10</v>
      </c>
      <c r="CX7" s="36"/>
      <c r="CZ7" s="6"/>
      <c r="DA7" s="38"/>
      <c r="DB7" s="38"/>
      <c r="DC7" s="38" t="s">
        <v>13</v>
      </c>
      <c r="DD7" s="38"/>
      <c r="DE7" s="38"/>
      <c r="DF7" s="38"/>
      <c r="DG7" s="36"/>
      <c r="DI7" s="6"/>
      <c r="DJ7" s="38"/>
      <c r="DK7" s="38"/>
      <c r="DL7" s="38" t="s">
        <v>13</v>
      </c>
      <c r="DM7" s="38"/>
      <c r="DN7" s="38"/>
      <c r="DO7" s="38"/>
      <c r="DP7" s="36"/>
      <c r="DR7" s="6"/>
      <c r="DS7" s="38"/>
      <c r="DT7" s="38"/>
      <c r="DU7" s="38" t="s">
        <v>13</v>
      </c>
      <c r="DV7" s="38"/>
      <c r="DW7" s="38"/>
      <c r="DX7" s="38"/>
      <c r="DY7" s="36"/>
      <c r="EA7" s="6"/>
      <c r="EB7" s="38"/>
      <c r="EC7" s="38"/>
      <c r="ED7" s="38" t="s">
        <v>13</v>
      </c>
      <c r="EE7" s="38"/>
      <c r="EF7" s="38"/>
      <c r="EG7" s="38"/>
      <c r="EH7" s="36"/>
      <c r="EJ7" s="6"/>
      <c r="EK7" s="38"/>
      <c r="EL7" s="38"/>
      <c r="EM7" s="38" t="s">
        <v>13</v>
      </c>
      <c r="EN7" s="38"/>
      <c r="EO7" s="38"/>
      <c r="EP7" s="38"/>
      <c r="EQ7" s="36"/>
    </row>
    <row r="8" spans="1:147" s="37" customFormat="1" x14ac:dyDescent="0.25">
      <c r="A8" s="60"/>
      <c r="B8" s="35"/>
      <c r="C8" s="39" t="s">
        <v>21</v>
      </c>
      <c r="D8" s="35" t="s">
        <v>46</v>
      </c>
      <c r="E8" s="39" t="s">
        <v>74</v>
      </c>
      <c r="F8" s="39" t="s">
        <v>76</v>
      </c>
      <c r="G8" s="39"/>
      <c r="H8" s="36"/>
      <c r="J8" s="60"/>
      <c r="K8" s="35"/>
      <c r="L8" s="39" t="s">
        <v>21</v>
      </c>
      <c r="M8" s="35" t="s">
        <v>46</v>
      </c>
      <c r="N8" s="39" t="s">
        <v>74</v>
      </c>
      <c r="O8" s="39" t="s">
        <v>76</v>
      </c>
      <c r="P8" s="39"/>
      <c r="Q8" s="36"/>
      <c r="S8" s="60"/>
      <c r="T8" s="35"/>
      <c r="U8" s="39" t="s">
        <v>21</v>
      </c>
      <c r="V8" s="35" t="s">
        <v>46</v>
      </c>
      <c r="W8" s="39" t="s">
        <v>74</v>
      </c>
      <c r="X8" s="39" t="s">
        <v>76</v>
      </c>
      <c r="Y8" s="39"/>
      <c r="Z8" s="36"/>
      <c r="AB8" s="60"/>
      <c r="AC8" s="35"/>
      <c r="AD8" s="39" t="s">
        <v>21</v>
      </c>
      <c r="AE8" s="35" t="s">
        <v>46</v>
      </c>
      <c r="AF8" s="39" t="s">
        <v>74</v>
      </c>
      <c r="AG8" s="39" t="s">
        <v>76</v>
      </c>
      <c r="AH8" s="36"/>
      <c r="AJ8" s="60"/>
      <c r="AK8" s="35"/>
      <c r="AL8" s="39" t="s">
        <v>21</v>
      </c>
      <c r="AM8" s="35" t="s">
        <v>46</v>
      </c>
      <c r="AN8" s="39" t="s">
        <v>74</v>
      </c>
      <c r="AO8" s="35" t="s">
        <v>20</v>
      </c>
      <c r="AP8" s="36"/>
      <c r="AR8" s="60"/>
      <c r="AS8" s="35"/>
      <c r="AT8" s="39" t="s">
        <v>21</v>
      </c>
      <c r="AU8" s="35" t="s">
        <v>65</v>
      </c>
      <c r="AV8" s="27" t="s">
        <v>19</v>
      </c>
      <c r="AW8" s="35"/>
      <c r="AX8" s="36"/>
      <c r="AZ8" s="60"/>
      <c r="BA8" s="35"/>
      <c r="BB8" s="39" t="s">
        <v>44</v>
      </c>
      <c r="BC8" s="35"/>
      <c r="BD8" s="27" t="s">
        <v>17</v>
      </c>
      <c r="BE8" s="35" t="s">
        <v>60</v>
      </c>
      <c r="BF8" s="36"/>
      <c r="BH8" s="60"/>
      <c r="BI8" s="35"/>
      <c r="BJ8" s="39" t="s">
        <v>44</v>
      </c>
      <c r="BK8" s="35"/>
      <c r="BL8" s="27" t="s">
        <v>15</v>
      </c>
      <c r="BM8" s="35"/>
      <c r="BN8" s="36"/>
      <c r="BP8" s="60"/>
      <c r="BQ8" s="35"/>
      <c r="BR8" s="39" t="s">
        <v>44</v>
      </c>
      <c r="BS8" s="35"/>
      <c r="BT8" s="27" t="s">
        <v>15</v>
      </c>
      <c r="BU8" s="35"/>
      <c r="BV8" s="39" t="s">
        <v>10</v>
      </c>
      <c r="BW8" s="36"/>
      <c r="BY8" s="60"/>
      <c r="BZ8" s="35"/>
      <c r="CA8" s="39" t="s">
        <v>44</v>
      </c>
      <c r="CB8" s="35"/>
      <c r="CC8" s="27" t="s">
        <v>15</v>
      </c>
      <c r="CD8" s="35"/>
      <c r="CE8" s="39" t="s">
        <v>10</v>
      </c>
      <c r="CF8" s="36"/>
      <c r="CH8" s="6"/>
      <c r="CI8" s="35"/>
      <c r="CJ8" s="39" t="s">
        <v>44</v>
      </c>
      <c r="CK8" s="35"/>
      <c r="CL8" s="27" t="s">
        <v>15</v>
      </c>
      <c r="CM8" s="35"/>
      <c r="CN8" s="39" t="s">
        <v>10</v>
      </c>
      <c r="CO8" s="36"/>
      <c r="CQ8" s="6"/>
      <c r="CR8" s="38"/>
      <c r="CS8" s="38"/>
      <c r="CT8" s="38" t="s">
        <v>14</v>
      </c>
      <c r="CU8" s="38"/>
      <c r="CV8" s="38"/>
      <c r="CW8" s="38"/>
      <c r="CX8" s="36"/>
      <c r="CZ8" s="6"/>
      <c r="DA8" s="38"/>
      <c r="DB8" s="38"/>
      <c r="DC8" s="38" t="s">
        <v>14</v>
      </c>
      <c r="DD8" s="38"/>
      <c r="DE8" s="38"/>
      <c r="DF8" s="38"/>
      <c r="DG8" s="36"/>
      <c r="DI8" s="6"/>
      <c r="DJ8" s="38"/>
      <c r="DK8" s="38"/>
      <c r="DL8" s="38" t="s">
        <v>14</v>
      </c>
      <c r="DM8" s="38"/>
      <c r="DN8" s="38"/>
      <c r="DO8" s="38"/>
      <c r="DP8" s="36"/>
      <c r="DR8" s="6"/>
      <c r="DS8" s="38"/>
      <c r="DT8" s="38"/>
      <c r="DU8" s="38" t="s">
        <v>14</v>
      </c>
      <c r="DV8" s="38"/>
      <c r="DW8" s="38"/>
      <c r="DX8" s="38"/>
      <c r="DY8" s="36"/>
      <c r="EA8" s="6"/>
      <c r="EB8" s="38"/>
      <c r="EC8" s="38"/>
      <c r="ED8" s="38" t="s">
        <v>14</v>
      </c>
      <c r="EE8" s="38"/>
      <c r="EF8" s="38"/>
      <c r="EG8" s="38"/>
      <c r="EH8" s="36"/>
      <c r="EJ8" s="6"/>
      <c r="EK8" s="38"/>
      <c r="EL8" s="38"/>
      <c r="EM8" s="38" t="s">
        <v>14</v>
      </c>
      <c r="EN8" s="38"/>
      <c r="EO8" s="38"/>
      <c r="EP8" s="38"/>
      <c r="EQ8" s="36"/>
    </row>
    <row r="9" spans="1:147" s="37" customFormat="1" x14ac:dyDescent="0.25">
      <c r="A9" s="60"/>
      <c r="B9" s="35"/>
      <c r="C9" s="39" t="s">
        <v>61</v>
      </c>
      <c r="D9" s="35"/>
      <c r="E9" s="27" t="s">
        <v>17</v>
      </c>
      <c r="F9" s="35" t="s">
        <v>20</v>
      </c>
      <c r="G9" s="35"/>
      <c r="H9" s="36"/>
      <c r="J9" s="60"/>
      <c r="K9" s="35"/>
      <c r="L9" s="39" t="s">
        <v>61</v>
      </c>
      <c r="M9" s="35" t="s">
        <v>65</v>
      </c>
      <c r="N9" s="27" t="s">
        <v>17</v>
      </c>
      <c r="O9" s="35" t="s">
        <v>20</v>
      </c>
      <c r="P9" s="35"/>
      <c r="Q9" s="36"/>
      <c r="S9" s="60"/>
      <c r="T9" s="35"/>
      <c r="U9" s="39" t="s">
        <v>61</v>
      </c>
      <c r="V9" s="35" t="s">
        <v>65</v>
      </c>
      <c r="W9" s="27" t="s">
        <v>17</v>
      </c>
      <c r="X9" s="35" t="s">
        <v>20</v>
      </c>
      <c r="Y9" s="35"/>
      <c r="Z9" s="36"/>
      <c r="AB9" s="60"/>
      <c r="AC9" s="35"/>
      <c r="AD9" s="39" t="s">
        <v>61</v>
      </c>
      <c r="AE9" s="35" t="s">
        <v>65</v>
      </c>
      <c r="AF9" s="27" t="s">
        <v>17</v>
      </c>
      <c r="AG9" s="35" t="s">
        <v>20</v>
      </c>
      <c r="AH9" s="36"/>
      <c r="AJ9" s="60"/>
      <c r="AK9" s="35"/>
      <c r="AL9" s="39" t="s">
        <v>61</v>
      </c>
      <c r="AM9" s="35" t="s">
        <v>65</v>
      </c>
      <c r="AN9" s="27" t="s">
        <v>17</v>
      </c>
      <c r="AO9" s="35"/>
      <c r="AP9" s="36"/>
      <c r="AR9" s="60"/>
      <c r="AS9" s="35"/>
      <c r="AT9" s="39" t="s">
        <v>61</v>
      </c>
      <c r="AV9" s="27" t="s">
        <v>22</v>
      </c>
      <c r="AW9" s="35"/>
      <c r="AX9" s="36"/>
      <c r="AZ9" s="60"/>
      <c r="BA9" s="35"/>
      <c r="BB9" s="39" t="s">
        <v>45</v>
      </c>
      <c r="BC9" s="35"/>
      <c r="BD9" s="27" t="s">
        <v>18</v>
      </c>
      <c r="BE9" s="35"/>
      <c r="BF9" s="36"/>
      <c r="BH9" s="60"/>
      <c r="BI9" s="35"/>
      <c r="BJ9" s="39" t="s">
        <v>45</v>
      </c>
      <c r="BK9" s="35"/>
      <c r="BL9" s="27" t="s">
        <v>16</v>
      </c>
      <c r="BM9" s="35"/>
      <c r="BN9" s="36"/>
      <c r="BP9" s="60"/>
      <c r="BQ9" s="35"/>
      <c r="BR9" s="39" t="s">
        <v>45</v>
      </c>
      <c r="BS9" s="35"/>
      <c r="BT9" s="27" t="s">
        <v>16</v>
      </c>
      <c r="BU9" s="35"/>
      <c r="BV9" s="35"/>
      <c r="BW9" s="36"/>
      <c r="BY9" s="60"/>
      <c r="BZ9" s="35"/>
      <c r="CA9" s="39" t="s">
        <v>45</v>
      </c>
      <c r="CB9" s="35"/>
      <c r="CC9" s="27" t="s">
        <v>16</v>
      </c>
      <c r="CD9" s="35"/>
      <c r="CE9" s="35"/>
      <c r="CF9" s="36"/>
      <c r="CH9" s="6"/>
      <c r="CI9" s="35"/>
      <c r="CJ9" s="39" t="s">
        <v>45</v>
      </c>
      <c r="CK9" s="35"/>
      <c r="CL9" s="27" t="s">
        <v>16</v>
      </c>
      <c r="CM9" s="35"/>
      <c r="CN9" s="35"/>
      <c r="CO9" s="36"/>
      <c r="CQ9" s="6"/>
      <c r="CR9" s="38"/>
      <c r="CS9" s="38"/>
      <c r="CT9" s="38" t="s">
        <v>15</v>
      </c>
      <c r="CU9" s="38"/>
      <c r="CV9" s="38"/>
      <c r="CW9" s="38"/>
      <c r="CX9" s="36"/>
      <c r="CZ9" s="6"/>
      <c r="DA9" s="38"/>
      <c r="DB9" s="38"/>
      <c r="DC9" s="38" t="s">
        <v>15</v>
      </c>
      <c r="DD9" s="38"/>
      <c r="DE9" s="38"/>
      <c r="DF9" s="38"/>
      <c r="DG9" s="36"/>
      <c r="DI9" s="6"/>
      <c r="DJ9" s="38"/>
      <c r="DK9" s="38"/>
      <c r="DL9" s="38" t="s">
        <v>15</v>
      </c>
      <c r="DM9" s="38"/>
      <c r="DN9" s="38"/>
      <c r="DO9" s="38"/>
      <c r="DP9" s="36"/>
      <c r="DR9" s="6"/>
      <c r="DS9" s="38"/>
      <c r="DT9" s="38"/>
      <c r="DU9" s="38" t="s">
        <v>15</v>
      </c>
      <c r="DV9" s="38"/>
      <c r="DW9" s="38"/>
      <c r="DX9" s="38"/>
      <c r="DY9" s="36"/>
      <c r="EA9" s="6"/>
      <c r="EB9" s="38"/>
      <c r="EC9" s="38"/>
      <c r="ED9" s="38" t="s">
        <v>15</v>
      </c>
      <c r="EE9" s="38"/>
      <c r="EF9" s="38"/>
      <c r="EG9" s="38"/>
      <c r="EH9" s="36"/>
      <c r="EJ9" s="6"/>
      <c r="EK9" s="38"/>
      <c r="EL9" s="38"/>
      <c r="EM9" s="38"/>
      <c r="EN9" s="38"/>
      <c r="EO9" s="38"/>
      <c r="EP9" s="38"/>
      <c r="EQ9" s="36"/>
    </row>
    <row r="10" spans="1:147" s="37" customFormat="1" x14ac:dyDescent="0.25">
      <c r="A10" s="60"/>
      <c r="B10" s="35"/>
      <c r="C10" s="35"/>
      <c r="D10" s="35"/>
      <c r="E10" s="27" t="s">
        <v>19</v>
      </c>
      <c r="F10" s="35"/>
      <c r="G10" s="35"/>
      <c r="H10" s="36"/>
      <c r="J10" s="60"/>
      <c r="K10" s="35"/>
      <c r="L10" s="35" t="s">
        <v>64</v>
      </c>
      <c r="M10" s="35"/>
      <c r="N10" s="27" t="s">
        <v>19</v>
      </c>
      <c r="O10" s="35"/>
      <c r="P10" s="35"/>
      <c r="Q10" s="36"/>
      <c r="S10" s="60"/>
      <c r="T10" s="35"/>
      <c r="U10" s="35" t="s">
        <v>45</v>
      </c>
      <c r="V10" s="35"/>
      <c r="W10" s="27" t="s">
        <v>19</v>
      </c>
      <c r="X10" s="35"/>
      <c r="Y10" s="35"/>
      <c r="Z10" s="36"/>
      <c r="AB10" s="60"/>
      <c r="AC10" s="35"/>
      <c r="AD10" s="35" t="s">
        <v>45</v>
      </c>
      <c r="AE10" s="35"/>
      <c r="AF10" s="27" t="s">
        <v>19</v>
      </c>
      <c r="AG10" s="35"/>
      <c r="AH10" s="36"/>
      <c r="AJ10" s="60"/>
      <c r="AK10" s="35"/>
      <c r="AL10" s="35" t="s">
        <v>45</v>
      </c>
      <c r="AM10" s="35"/>
      <c r="AN10" s="27" t="s">
        <v>19</v>
      </c>
      <c r="AO10" s="35"/>
      <c r="AP10" s="36"/>
      <c r="AR10" s="60"/>
      <c r="AS10" s="35"/>
      <c r="AT10" s="35" t="s">
        <v>45</v>
      </c>
      <c r="AU10" s="35"/>
      <c r="AV10" s="27" t="s">
        <v>14</v>
      </c>
      <c r="AW10" s="35"/>
      <c r="AX10" s="36"/>
      <c r="AZ10" s="60"/>
      <c r="BA10" s="35"/>
      <c r="BB10" s="35"/>
      <c r="BC10" s="35"/>
      <c r="BD10" s="27" t="s">
        <v>19</v>
      </c>
      <c r="BE10" s="35"/>
      <c r="BF10" s="36"/>
      <c r="BH10" s="60"/>
      <c r="BI10" s="35"/>
      <c r="BJ10" s="35"/>
      <c r="BK10" s="35"/>
      <c r="BL10" s="27" t="s">
        <v>14</v>
      </c>
      <c r="BM10" s="35"/>
      <c r="BN10" s="36"/>
      <c r="BP10" s="60"/>
      <c r="BQ10" s="35"/>
      <c r="BR10" s="35"/>
      <c r="BS10" s="35"/>
      <c r="BT10" s="27" t="s">
        <v>14</v>
      </c>
      <c r="BU10" s="35"/>
      <c r="BV10" s="35"/>
      <c r="BW10" s="36"/>
      <c r="BY10" s="60"/>
      <c r="BZ10" s="35"/>
      <c r="CA10" s="35"/>
      <c r="CB10" s="35"/>
      <c r="CC10" s="27" t="s">
        <v>14</v>
      </c>
      <c r="CD10" s="35"/>
      <c r="CE10" s="35"/>
      <c r="CF10" s="36"/>
      <c r="CH10" s="6"/>
      <c r="CI10" s="35"/>
      <c r="CJ10" s="35"/>
      <c r="CK10" s="35"/>
      <c r="CL10" s="27" t="s">
        <v>14</v>
      </c>
      <c r="CM10" s="35"/>
      <c r="CN10" s="35"/>
      <c r="CO10" s="36"/>
      <c r="CQ10" s="6"/>
      <c r="CR10" s="38"/>
      <c r="CS10" s="38"/>
      <c r="CT10" s="38" t="s">
        <v>16</v>
      </c>
      <c r="CU10" s="38"/>
      <c r="CV10" s="38"/>
      <c r="CW10" s="38"/>
      <c r="CX10" s="36"/>
      <c r="CZ10" s="6"/>
      <c r="DA10" s="38"/>
      <c r="DB10" s="38"/>
      <c r="DC10" s="38" t="s">
        <v>16</v>
      </c>
      <c r="DD10" s="38"/>
      <c r="DE10" s="38"/>
      <c r="DF10" s="38"/>
      <c r="DG10" s="36"/>
      <c r="DI10" s="6"/>
      <c r="DJ10" s="38"/>
      <c r="DK10" s="38"/>
      <c r="DL10" s="38" t="s">
        <v>16</v>
      </c>
      <c r="DM10" s="38"/>
      <c r="DN10" s="38"/>
      <c r="DO10" s="38"/>
      <c r="DP10" s="36"/>
      <c r="DR10" s="6"/>
      <c r="DS10" s="38"/>
      <c r="DT10" s="38"/>
      <c r="DU10" s="38" t="s">
        <v>16</v>
      </c>
      <c r="DV10" s="38"/>
      <c r="DW10" s="38"/>
      <c r="DX10" s="38"/>
      <c r="DY10" s="36"/>
      <c r="EA10" s="6"/>
      <c r="EB10" s="38"/>
      <c r="EC10" s="38"/>
      <c r="ED10" s="38"/>
      <c r="EE10" s="38"/>
      <c r="EF10" s="38"/>
      <c r="EG10" s="38"/>
      <c r="EH10" s="36"/>
      <c r="EJ10" s="6"/>
      <c r="EK10" s="38"/>
      <c r="EL10" s="38"/>
      <c r="EM10" s="38"/>
      <c r="EN10" s="38"/>
      <c r="EO10" s="38"/>
      <c r="EP10" s="38"/>
      <c r="EQ10" s="36"/>
    </row>
    <row r="11" spans="1:147" s="37" customFormat="1" x14ac:dyDescent="0.25">
      <c r="A11" s="60"/>
      <c r="B11" s="35"/>
      <c r="D11" s="35"/>
      <c r="E11" s="27" t="s">
        <v>22</v>
      </c>
      <c r="F11" s="35"/>
      <c r="G11" s="35"/>
      <c r="H11" s="36"/>
      <c r="J11" s="60"/>
      <c r="K11" s="35"/>
      <c r="M11" s="35"/>
      <c r="N11" s="27" t="s">
        <v>22</v>
      </c>
      <c r="O11" s="35"/>
      <c r="P11" s="35"/>
      <c r="Q11" s="36"/>
      <c r="S11" s="60"/>
      <c r="T11" s="35"/>
      <c r="U11" s="35" t="s">
        <v>64</v>
      </c>
      <c r="V11" s="35"/>
      <c r="W11" s="27" t="s">
        <v>22</v>
      </c>
      <c r="X11" s="35"/>
      <c r="Y11" s="35"/>
      <c r="Z11" s="36"/>
      <c r="AB11" s="60"/>
      <c r="AC11" s="35"/>
      <c r="AD11" s="35" t="s">
        <v>64</v>
      </c>
      <c r="AE11" s="35"/>
      <c r="AF11" s="27" t="s">
        <v>22</v>
      </c>
      <c r="AG11" s="35"/>
      <c r="AH11" s="36"/>
      <c r="AJ11" s="60"/>
      <c r="AK11" s="35"/>
      <c r="AL11" s="35" t="s">
        <v>64</v>
      </c>
      <c r="AM11" s="35"/>
      <c r="AN11" s="27" t="s">
        <v>22</v>
      </c>
      <c r="AO11" s="35"/>
      <c r="AP11" s="36"/>
      <c r="AR11" s="60"/>
      <c r="AS11" s="35"/>
      <c r="AT11" s="35" t="s">
        <v>64</v>
      </c>
      <c r="AU11" s="35"/>
      <c r="AV11" s="27" t="s">
        <v>39</v>
      </c>
      <c r="AW11" s="35"/>
      <c r="AX11" s="36"/>
      <c r="AZ11" s="60"/>
      <c r="BA11" s="35"/>
      <c r="BB11" s="35"/>
      <c r="BC11" s="35"/>
      <c r="BD11" s="27" t="s">
        <v>51</v>
      </c>
      <c r="BE11" s="35"/>
      <c r="BF11" s="36"/>
      <c r="BH11" s="60"/>
      <c r="BI11" s="35"/>
      <c r="BJ11" s="35"/>
      <c r="BK11" s="35"/>
      <c r="BL11" s="27" t="s">
        <v>17</v>
      </c>
      <c r="BM11" s="35"/>
      <c r="BN11" s="36"/>
      <c r="BP11" s="60"/>
      <c r="BQ11" s="35"/>
      <c r="BR11" s="35"/>
      <c r="BS11" s="35"/>
      <c r="BT11" s="27" t="s">
        <v>17</v>
      </c>
      <c r="BU11" s="35"/>
      <c r="BV11" s="35"/>
      <c r="BW11" s="36"/>
      <c r="BY11" s="60"/>
      <c r="BZ11" s="35"/>
      <c r="CA11" s="35"/>
      <c r="CB11" s="35"/>
      <c r="CC11" s="27" t="s">
        <v>17</v>
      </c>
      <c r="CD11" s="35"/>
      <c r="CE11" s="35"/>
      <c r="CF11" s="36"/>
      <c r="CH11" s="6"/>
      <c r="CI11" s="35"/>
      <c r="CJ11" s="35"/>
      <c r="CK11" s="35"/>
      <c r="CL11" s="27" t="s">
        <v>17</v>
      </c>
      <c r="CM11" s="35"/>
      <c r="CN11" s="35"/>
      <c r="CO11" s="36"/>
      <c r="CQ11" s="6"/>
      <c r="CR11" s="38"/>
      <c r="CS11" s="38"/>
      <c r="CT11" s="38" t="s">
        <v>17</v>
      </c>
      <c r="CU11" s="38"/>
      <c r="CV11" s="38"/>
      <c r="CW11" s="38"/>
      <c r="CX11" s="36"/>
      <c r="CZ11" s="6"/>
      <c r="DA11" s="38"/>
      <c r="DB11" s="38"/>
      <c r="DC11" s="38" t="s">
        <v>17</v>
      </c>
      <c r="DD11" s="38"/>
      <c r="DE11" s="38"/>
      <c r="DF11" s="38"/>
      <c r="DG11" s="36"/>
      <c r="DI11" s="6"/>
      <c r="DJ11" s="38"/>
      <c r="DK11" s="38"/>
      <c r="DL11" s="38" t="s">
        <v>17</v>
      </c>
      <c r="DM11" s="38"/>
      <c r="DN11" s="38"/>
      <c r="DO11" s="38"/>
      <c r="DP11" s="36"/>
      <c r="DR11" s="6"/>
      <c r="DS11" s="38"/>
      <c r="DT11" s="38"/>
      <c r="DU11" s="38" t="s">
        <v>17</v>
      </c>
      <c r="DV11" s="38"/>
      <c r="DW11" s="38"/>
      <c r="DX11" s="38"/>
      <c r="DY11" s="36"/>
      <c r="EA11" s="6"/>
      <c r="EB11" s="38"/>
      <c r="EC11" s="38"/>
      <c r="ED11" s="38" t="s">
        <v>17</v>
      </c>
      <c r="EE11" s="38"/>
      <c r="EF11" s="38"/>
      <c r="EG11" s="38"/>
      <c r="EH11" s="36"/>
      <c r="EJ11" s="6"/>
      <c r="EK11" s="38"/>
      <c r="EL11" s="38"/>
      <c r="EM11" s="38" t="s">
        <v>17</v>
      </c>
      <c r="EN11" s="38"/>
      <c r="EO11" s="38"/>
      <c r="EP11" s="38"/>
      <c r="EQ11" s="36"/>
    </row>
    <row r="12" spans="1:147" s="37" customFormat="1" x14ac:dyDescent="0.25">
      <c r="A12" s="60"/>
      <c r="B12" s="35"/>
      <c r="C12" s="35"/>
      <c r="D12" s="35"/>
      <c r="E12" s="27" t="s">
        <v>14</v>
      </c>
      <c r="F12" s="35"/>
      <c r="G12" s="35"/>
      <c r="H12" s="36"/>
      <c r="J12" s="60"/>
      <c r="K12" s="35"/>
      <c r="L12" s="35"/>
      <c r="M12" s="35"/>
      <c r="N12" s="27" t="s">
        <v>14</v>
      </c>
      <c r="O12" s="35"/>
      <c r="P12" s="35"/>
      <c r="Q12" s="36"/>
      <c r="S12" s="60"/>
      <c r="T12" s="35"/>
      <c r="U12" s="35"/>
      <c r="V12" s="35"/>
      <c r="W12" s="27" t="s">
        <v>14</v>
      </c>
      <c r="X12" s="35"/>
      <c r="Y12" s="35"/>
      <c r="Z12" s="36"/>
      <c r="AB12" s="60"/>
      <c r="AC12" s="35"/>
      <c r="AD12" s="35"/>
      <c r="AE12" s="35"/>
      <c r="AF12" s="27" t="s">
        <v>14</v>
      </c>
      <c r="AG12" s="35"/>
      <c r="AH12" s="36"/>
      <c r="AJ12" s="60"/>
      <c r="AK12" s="35"/>
      <c r="AL12" s="35"/>
      <c r="AM12" s="35"/>
      <c r="AN12" s="27" t="s">
        <v>14</v>
      </c>
      <c r="AO12" s="35"/>
      <c r="AP12" s="36"/>
      <c r="AR12" s="60"/>
      <c r="AS12" s="35"/>
      <c r="AT12" s="35"/>
      <c r="AU12" s="35"/>
      <c r="AV12" s="39" t="s">
        <v>51</v>
      </c>
      <c r="AW12" s="35"/>
      <c r="AX12" s="36"/>
      <c r="AZ12" s="60"/>
      <c r="BA12" s="35"/>
      <c r="BB12" s="35"/>
      <c r="BC12" s="35"/>
      <c r="BD12" s="39" t="s">
        <v>22</v>
      </c>
      <c r="BE12" s="35"/>
      <c r="BF12" s="36"/>
      <c r="BH12" s="60"/>
      <c r="BI12" s="35"/>
      <c r="BJ12" s="35"/>
      <c r="BK12" s="35"/>
      <c r="BL12" s="27" t="s">
        <v>18</v>
      </c>
      <c r="BM12" s="35"/>
      <c r="BN12" s="36"/>
      <c r="BP12" s="60"/>
      <c r="BQ12" s="35"/>
      <c r="BR12" s="35"/>
      <c r="BS12" s="35"/>
      <c r="BT12" s="27" t="s">
        <v>18</v>
      </c>
      <c r="BU12" s="35"/>
      <c r="BV12" s="35"/>
      <c r="BW12" s="36"/>
      <c r="BY12" s="60"/>
      <c r="BZ12" s="35"/>
      <c r="CA12" s="35"/>
      <c r="CB12" s="35"/>
      <c r="CC12" s="27" t="s">
        <v>18</v>
      </c>
      <c r="CD12" s="35"/>
      <c r="CE12" s="35"/>
      <c r="CF12" s="36"/>
      <c r="CH12" s="6"/>
      <c r="CI12" s="35"/>
      <c r="CJ12" s="35"/>
      <c r="CK12" s="35"/>
      <c r="CL12" s="27" t="s">
        <v>18</v>
      </c>
      <c r="CM12" s="35"/>
      <c r="CN12" s="35"/>
      <c r="CO12" s="36"/>
      <c r="CQ12" s="6"/>
      <c r="CR12" s="38"/>
      <c r="CS12" s="38"/>
      <c r="CT12" s="38" t="s">
        <v>39</v>
      </c>
      <c r="CU12" s="38"/>
      <c r="CV12" s="38"/>
      <c r="CW12" s="38"/>
      <c r="CX12" s="36"/>
      <c r="CZ12" s="6"/>
      <c r="DA12" s="38"/>
      <c r="DB12" s="38"/>
      <c r="DC12" s="38" t="s">
        <v>39</v>
      </c>
      <c r="DD12" s="38"/>
      <c r="DE12" s="38"/>
      <c r="DF12" s="38"/>
      <c r="DG12" s="36"/>
      <c r="DI12" s="6"/>
      <c r="DJ12" s="38"/>
      <c r="DK12" s="38"/>
      <c r="DL12" s="38" t="s">
        <v>39</v>
      </c>
      <c r="DM12" s="38"/>
      <c r="DN12" s="38"/>
      <c r="DO12" s="38"/>
      <c r="DP12" s="36"/>
      <c r="DR12" s="6"/>
      <c r="DS12" s="38"/>
      <c r="DT12" s="38"/>
      <c r="DU12" s="38" t="s">
        <v>39</v>
      </c>
      <c r="DV12" s="38"/>
      <c r="DW12" s="38"/>
      <c r="DX12" s="38"/>
      <c r="DY12" s="36"/>
      <c r="EA12" s="6"/>
      <c r="EB12" s="38"/>
      <c r="EC12" s="38"/>
      <c r="ED12" s="38" t="s">
        <v>39</v>
      </c>
      <c r="EE12" s="38"/>
      <c r="EF12" s="38"/>
      <c r="EG12" s="38"/>
      <c r="EH12" s="36"/>
      <c r="EJ12" s="6"/>
      <c r="EK12" s="38"/>
      <c r="EL12" s="38"/>
      <c r="EM12" s="38"/>
      <c r="EN12" s="38"/>
      <c r="EO12" s="38"/>
      <c r="EP12" s="38"/>
      <c r="EQ12" s="36"/>
    </row>
    <row r="13" spans="1:147" s="37" customFormat="1" x14ac:dyDescent="0.25">
      <c r="A13" s="60"/>
      <c r="B13" s="35"/>
      <c r="C13" s="35"/>
      <c r="D13" s="35"/>
      <c r="E13" s="27" t="s">
        <v>39</v>
      </c>
      <c r="F13" s="35"/>
      <c r="G13" s="35"/>
      <c r="H13" s="36"/>
      <c r="J13" s="60"/>
      <c r="K13" s="35"/>
      <c r="L13" s="35"/>
      <c r="M13" s="35"/>
      <c r="N13" s="27" t="s">
        <v>39</v>
      </c>
      <c r="O13" s="35"/>
      <c r="P13" s="35"/>
      <c r="Q13" s="36"/>
      <c r="S13" s="60"/>
      <c r="T13" s="35"/>
      <c r="U13" s="35"/>
      <c r="V13" s="35"/>
      <c r="W13" s="27" t="s">
        <v>39</v>
      </c>
      <c r="X13" s="35"/>
      <c r="Y13" s="35"/>
      <c r="Z13" s="36"/>
      <c r="AB13" s="60"/>
      <c r="AC13" s="35"/>
      <c r="AD13" s="35"/>
      <c r="AE13" s="35"/>
      <c r="AF13" s="27" t="s">
        <v>39</v>
      </c>
      <c r="AG13" s="35"/>
      <c r="AH13" s="36"/>
      <c r="AJ13" s="60"/>
      <c r="AK13" s="35"/>
      <c r="AL13" s="35"/>
      <c r="AM13" s="35"/>
      <c r="AN13" s="27" t="s">
        <v>39</v>
      </c>
      <c r="AO13" s="35"/>
      <c r="AP13" s="36"/>
      <c r="AR13" s="60"/>
      <c r="AS13" s="35"/>
      <c r="AT13" s="35"/>
      <c r="AU13" s="35"/>
      <c r="AW13" s="35"/>
      <c r="AX13" s="36"/>
      <c r="AZ13" s="60"/>
      <c r="BA13" s="35"/>
      <c r="BB13" s="35"/>
      <c r="BC13" s="35"/>
      <c r="BE13" s="35"/>
      <c r="BF13" s="36"/>
      <c r="BH13" s="60"/>
      <c r="BI13" s="35"/>
      <c r="BJ13" s="35"/>
      <c r="BK13" s="35"/>
      <c r="BL13" s="27" t="s">
        <v>19</v>
      </c>
      <c r="BM13" s="35"/>
      <c r="BN13" s="36"/>
      <c r="BP13" s="60"/>
      <c r="BQ13" s="35"/>
      <c r="BR13" s="35"/>
      <c r="BS13" s="35"/>
      <c r="BT13" s="27" t="s">
        <v>19</v>
      </c>
      <c r="BU13" s="35"/>
      <c r="BV13" s="35"/>
      <c r="BW13" s="36"/>
      <c r="BY13" s="60"/>
      <c r="BZ13" s="35"/>
      <c r="CA13" s="35"/>
      <c r="CB13" s="35"/>
      <c r="CC13" s="27" t="s">
        <v>19</v>
      </c>
      <c r="CD13" s="35"/>
      <c r="CE13" s="35"/>
      <c r="CF13" s="36"/>
      <c r="CH13" s="6"/>
      <c r="CI13" s="35"/>
      <c r="CJ13" s="35"/>
      <c r="CK13" s="35"/>
      <c r="CL13" s="27" t="s">
        <v>19</v>
      </c>
      <c r="CM13" s="35"/>
      <c r="CN13" s="35"/>
      <c r="CO13" s="36"/>
      <c r="CQ13" s="6"/>
      <c r="CR13" s="38"/>
      <c r="CS13" s="38"/>
      <c r="CT13" s="38" t="s">
        <v>18</v>
      </c>
      <c r="CU13" s="38"/>
      <c r="CV13" s="38"/>
      <c r="CW13" s="38"/>
      <c r="CX13" s="36"/>
      <c r="CZ13" s="6"/>
      <c r="DA13" s="38"/>
      <c r="DB13" s="38"/>
      <c r="DC13" s="38" t="s">
        <v>18</v>
      </c>
      <c r="DD13" s="38"/>
      <c r="DE13" s="38"/>
      <c r="DF13" s="38"/>
      <c r="DG13" s="36"/>
      <c r="DI13" s="6"/>
      <c r="DJ13" s="38"/>
      <c r="DK13" s="38"/>
      <c r="DL13" s="38"/>
      <c r="DM13" s="38"/>
      <c r="DN13" s="38"/>
      <c r="DO13" s="38"/>
      <c r="DP13" s="36"/>
      <c r="DR13" s="6"/>
      <c r="DS13" s="38"/>
      <c r="DT13" s="38"/>
      <c r="DU13" s="38"/>
      <c r="DV13" s="38"/>
      <c r="DW13" s="38"/>
      <c r="DX13" s="38"/>
      <c r="DY13" s="36"/>
      <c r="EA13" s="6"/>
      <c r="EB13" s="38"/>
      <c r="EC13" s="38"/>
      <c r="ED13" s="38"/>
      <c r="EE13" s="38"/>
      <c r="EF13" s="38"/>
      <c r="EG13" s="38"/>
      <c r="EH13" s="36"/>
      <c r="EJ13" s="6"/>
      <c r="EK13" s="38"/>
      <c r="EL13" s="38"/>
      <c r="EM13" s="38"/>
      <c r="EN13" s="38"/>
      <c r="EO13" s="38"/>
      <c r="EP13" s="38"/>
      <c r="EQ13" s="36"/>
    </row>
    <row r="14" spans="1:147" s="37" customFormat="1" x14ac:dyDescent="0.25">
      <c r="A14" s="60"/>
      <c r="B14" s="35"/>
      <c r="C14" s="35"/>
      <c r="D14" s="35"/>
      <c r="E14" s="39" t="s">
        <v>51</v>
      </c>
      <c r="F14" s="35"/>
      <c r="G14" s="35"/>
      <c r="H14" s="36"/>
      <c r="J14" s="60"/>
      <c r="K14" s="35"/>
      <c r="L14" s="35"/>
      <c r="M14" s="35"/>
      <c r="N14" s="39" t="s">
        <v>51</v>
      </c>
      <c r="O14" s="35"/>
      <c r="P14" s="35"/>
      <c r="Q14" s="36"/>
      <c r="S14" s="60"/>
      <c r="T14" s="35"/>
      <c r="U14" s="35"/>
      <c r="V14" s="35"/>
      <c r="W14" s="39" t="s">
        <v>51</v>
      </c>
      <c r="X14" s="35"/>
      <c r="Y14" s="35"/>
      <c r="Z14" s="36"/>
      <c r="AB14" s="60"/>
      <c r="AC14" s="35"/>
      <c r="AD14" s="35"/>
      <c r="AE14" s="35"/>
      <c r="AF14" s="39" t="s">
        <v>51</v>
      </c>
      <c r="AG14" s="35"/>
      <c r="AH14" s="36"/>
      <c r="AJ14" s="60"/>
      <c r="AK14" s="35"/>
      <c r="AL14" s="35"/>
      <c r="AM14" s="35"/>
      <c r="AN14" s="39" t="s">
        <v>51</v>
      </c>
      <c r="AO14" s="35"/>
      <c r="AP14" s="36"/>
      <c r="AR14" s="60"/>
      <c r="AS14" s="35"/>
      <c r="AT14" s="35"/>
      <c r="AU14" s="35"/>
      <c r="AW14" s="35"/>
      <c r="AX14" s="36"/>
      <c r="AZ14" s="60"/>
      <c r="BA14" s="35"/>
      <c r="BB14" s="35"/>
      <c r="BC14" s="35"/>
      <c r="BE14" s="35"/>
      <c r="BF14" s="36"/>
      <c r="BH14" s="60"/>
      <c r="BI14" s="35"/>
      <c r="BJ14" s="35"/>
      <c r="BK14" s="35"/>
      <c r="BL14" s="27" t="s">
        <v>51</v>
      </c>
      <c r="BM14" s="35"/>
      <c r="BN14" s="36"/>
      <c r="BP14" s="60"/>
      <c r="BQ14" s="35"/>
      <c r="BR14" s="35"/>
      <c r="BS14" s="35"/>
      <c r="BT14" s="27"/>
      <c r="BU14" s="35"/>
      <c r="BV14" s="35"/>
      <c r="BW14" s="36"/>
      <c r="BY14" s="60"/>
      <c r="BZ14" s="35"/>
      <c r="CA14" s="35"/>
      <c r="CB14" s="35"/>
      <c r="CC14" s="27"/>
      <c r="CD14" s="35"/>
      <c r="CE14" s="35"/>
      <c r="CF14" s="36"/>
      <c r="CH14" s="6"/>
      <c r="CI14" s="35"/>
      <c r="CJ14" s="35"/>
      <c r="CK14" s="35"/>
      <c r="CL14" s="27"/>
      <c r="CM14" s="35"/>
      <c r="CN14" s="35"/>
      <c r="CO14" s="36"/>
      <c r="CQ14" s="6"/>
      <c r="CR14" s="38"/>
      <c r="CS14" s="38"/>
      <c r="CT14" s="38"/>
      <c r="CU14" s="38"/>
      <c r="CV14" s="38"/>
      <c r="CW14" s="38"/>
      <c r="CX14" s="36"/>
      <c r="CZ14" s="6"/>
      <c r="DA14" s="38"/>
      <c r="DB14" s="38"/>
      <c r="DC14" s="38"/>
      <c r="DD14" s="38"/>
      <c r="DE14" s="38"/>
      <c r="DF14" s="38"/>
      <c r="DG14" s="36"/>
      <c r="DI14" s="6"/>
      <c r="DJ14" s="38"/>
      <c r="DK14" s="38"/>
      <c r="DL14" s="38"/>
      <c r="DM14" s="38"/>
      <c r="DN14" s="38"/>
      <c r="DO14" s="38"/>
      <c r="DP14" s="36"/>
      <c r="DR14" s="6"/>
      <c r="DS14" s="38"/>
      <c r="DT14" s="38"/>
      <c r="DU14" s="38"/>
      <c r="DV14" s="38"/>
      <c r="DW14" s="38"/>
      <c r="DX14" s="38"/>
      <c r="DY14" s="36"/>
      <c r="EA14" s="6"/>
      <c r="EB14" s="38"/>
      <c r="EC14" s="38"/>
      <c r="ED14" s="38"/>
      <c r="EE14" s="38"/>
      <c r="EF14" s="38"/>
      <c r="EG14" s="38"/>
      <c r="EH14" s="36"/>
      <c r="EJ14" s="6"/>
      <c r="EK14" s="38"/>
      <c r="EL14" s="38"/>
      <c r="EM14" s="38"/>
      <c r="EN14" s="38"/>
      <c r="EO14" s="38"/>
      <c r="EP14" s="38"/>
      <c r="EQ14" s="36"/>
    </row>
    <row r="15" spans="1:147" s="37" customFormat="1" x14ac:dyDescent="0.25">
      <c r="A15" s="60"/>
      <c r="B15" s="35"/>
      <c r="C15" s="35"/>
      <c r="D15" s="35"/>
      <c r="E15" s="39" t="s">
        <v>77</v>
      </c>
      <c r="F15" s="35"/>
      <c r="G15" s="35"/>
      <c r="H15" s="36"/>
      <c r="J15" s="60"/>
      <c r="K15" s="35"/>
      <c r="L15" s="35"/>
      <c r="M15" s="35"/>
      <c r="N15" s="39" t="s">
        <v>77</v>
      </c>
      <c r="O15" s="35"/>
      <c r="P15" s="35"/>
      <c r="Q15" s="36"/>
      <c r="S15" s="60"/>
      <c r="T15" s="35"/>
      <c r="U15" s="35"/>
      <c r="V15" s="35"/>
      <c r="W15" s="39" t="s">
        <v>77</v>
      </c>
      <c r="X15" s="35"/>
      <c r="Y15" s="35"/>
      <c r="Z15" s="36"/>
      <c r="AB15" s="60"/>
      <c r="AC15" s="35"/>
      <c r="AD15" s="35"/>
      <c r="AE15" s="35"/>
      <c r="AF15" s="39"/>
      <c r="AG15" s="35"/>
      <c r="AH15" s="36"/>
      <c r="AJ15" s="60"/>
      <c r="AK15" s="35"/>
      <c r="AL15" s="35"/>
      <c r="AM15" s="35"/>
      <c r="AN15" s="39"/>
      <c r="AO15" s="35"/>
      <c r="AP15" s="36"/>
      <c r="AR15" s="60"/>
      <c r="AS15" s="35"/>
      <c r="AT15" s="35"/>
      <c r="AU15" s="35"/>
      <c r="AW15" s="35"/>
      <c r="AX15" s="36"/>
      <c r="AZ15" s="60"/>
      <c r="BA15" s="35"/>
      <c r="BB15" s="35"/>
      <c r="BC15" s="35"/>
      <c r="BE15" s="35"/>
      <c r="BF15" s="36"/>
      <c r="BH15" s="60"/>
      <c r="BI15" s="35"/>
      <c r="BJ15" s="35"/>
      <c r="BK15" s="35"/>
      <c r="BL15" s="27"/>
      <c r="BM15" s="35"/>
      <c r="BN15" s="36"/>
      <c r="BP15" s="60"/>
      <c r="BQ15" s="35"/>
      <c r="BR15" s="35"/>
      <c r="BS15" s="35"/>
      <c r="BT15" s="27"/>
      <c r="BU15" s="35"/>
      <c r="BV15" s="35"/>
      <c r="BW15" s="36"/>
      <c r="BY15" s="60"/>
      <c r="BZ15" s="35"/>
      <c r="CA15" s="35"/>
      <c r="CB15" s="35"/>
      <c r="CC15" s="27"/>
      <c r="CD15" s="35"/>
      <c r="CE15" s="35"/>
      <c r="CF15" s="36"/>
      <c r="CH15" s="6"/>
      <c r="CI15" s="35"/>
      <c r="CJ15" s="35"/>
      <c r="CK15" s="35"/>
      <c r="CL15" s="27"/>
      <c r="CM15" s="35"/>
      <c r="CN15" s="35"/>
      <c r="CO15" s="36"/>
      <c r="CQ15" s="6"/>
      <c r="CR15" s="38"/>
      <c r="CS15" s="38"/>
      <c r="CT15" s="38"/>
      <c r="CU15" s="38"/>
      <c r="CV15" s="38"/>
      <c r="CW15" s="38"/>
      <c r="CX15" s="36"/>
      <c r="CZ15" s="6"/>
      <c r="DA15" s="38"/>
      <c r="DB15" s="38"/>
      <c r="DC15" s="38"/>
      <c r="DD15" s="38"/>
      <c r="DE15" s="38"/>
      <c r="DF15" s="38"/>
      <c r="DG15" s="36"/>
      <c r="DI15" s="6"/>
      <c r="DJ15" s="38"/>
      <c r="DK15" s="38"/>
      <c r="DL15" s="38"/>
      <c r="DM15" s="38"/>
      <c r="DN15" s="38"/>
      <c r="DO15" s="38"/>
      <c r="DP15" s="36"/>
      <c r="DR15" s="6"/>
      <c r="DS15" s="38"/>
      <c r="DT15" s="38"/>
      <c r="DU15" s="38"/>
      <c r="DV15" s="38"/>
      <c r="DW15" s="38"/>
      <c r="DX15" s="38"/>
      <c r="DY15" s="36"/>
      <c r="EA15" s="6"/>
      <c r="EB15" s="38"/>
      <c r="EC15" s="38"/>
      <c r="ED15" s="38"/>
      <c r="EE15" s="38"/>
      <c r="EF15" s="38"/>
      <c r="EG15" s="38"/>
      <c r="EH15" s="36"/>
      <c r="EJ15" s="6"/>
      <c r="EK15" s="38"/>
      <c r="EL15" s="38"/>
      <c r="EM15" s="38"/>
      <c r="EN15" s="38"/>
      <c r="EO15" s="38"/>
      <c r="EP15" s="38"/>
      <c r="EQ15" s="36"/>
    </row>
    <row r="16" spans="1:147" s="37" customFormat="1" ht="9" customHeight="1" x14ac:dyDescent="0.25">
      <c r="A16" s="60"/>
      <c r="B16" s="35"/>
      <c r="C16" s="35"/>
      <c r="D16" s="35"/>
      <c r="F16" s="35"/>
      <c r="G16" s="35"/>
      <c r="H16" s="36"/>
      <c r="J16" s="60"/>
      <c r="K16" s="35"/>
      <c r="L16" s="35"/>
      <c r="M16" s="35"/>
      <c r="O16" s="35"/>
      <c r="P16" s="35"/>
      <c r="Q16" s="36"/>
      <c r="S16" s="60"/>
      <c r="T16" s="35"/>
      <c r="U16" s="35"/>
      <c r="V16" s="35"/>
      <c r="X16" s="35"/>
      <c r="Y16" s="35"/>
      <c r="Z16" s="36"/>
      <c r="AB16" s="60"/>
      <c r="AC16" s="35"/>
      <c r="AD16" s="35"/>
      <c r="AE16" s="35"/>
      <c r="AG16" s="35"/>
      <c r="AH16" s="36"/>
      <c r="AJ16" s="60"/>
      <c r="AK16" s="35"/>
      <c r="AL16" s="35"/>
      <c r="AM16" s="35"/>
      <c r="AO16" s="35"/>
      <c r="AP16" s="36"/>
      <c r="AR16" s="60"/>
      <c r="AS16" s="35"/>
      <c r="AT16" s="35"/>
      <c r="AU16" s="35"/>
      <c r="AW16" s="35"/>
      <c r="AX16" s="36"/>
      <c r="AZ16" s="60"/>
      <c r="BA16" s="35"/>
      <c r="BB16" s="35"/>
      <c r="BC16" s="35"/>
      <c r="BE16" s="35"/>
      <c r="BF16" s="36"/>
      <c r="BH16" s="60"/>
      <c r="BI16" s="35"/>
      <c r="BJ16" s="35"/>
      <c r="BK16" s="35"/>
      <c r="BL16" s="39" t="s">
        <v>22</v>
      </c>
      <c r="BM16" s="35"/>
      <c r="BN16" s="36"/>
      <c r="BP16" s="60"/>
      <c r="BQ16" s="35"/>
      <c r="BR16" s="35"/>
      <c r="BS16" s="35"/>
      <c r="BT16" s="39" t="s">
        <v>22</v>
      </c>
      <c r="BU16" s="35"/>
      <c r="BV16" s="35"/>
      <c r="BW16" s="36"/>
      <c r="BY16" s="60"/>
      <c r="BZ16" s="35"/>
      <c r="CA16" s="35"/>
      <c r="CB16" s="35"/>
      <c r="CC16" s="39" t="s">
        <v>22</v>
      </c>
      <c r="CD16" s="35"/>
      <c r="CE16" s="35"/>
      <c r="CF16" s="36"/>
      <c r="CH16" s="6"/>
      <c r="CI16" s="35"/>
      <c r="CJ16" s="35"/>
      <c r="CK16" s="35"/>
      <c r="CL16" s="39" t="s">
        <v>22</v>
      </c>
      <c r="CM16" s="35"/>
      <c r="CN16" s="35"/>
      <c r="CO16" s="36"/>
      <c r="CQ16" s="6"/>
      <c r="CR16" s="38"/>
      <c r="CS16" s="38"/>
      <c r="CT16" s="38" t="s">
        <v>19</v>
      </c>
      <c r="CU16" s="38"/>
      <c r="CV16" s="38"/>
      <c r="CW16" s="38"/>
      <c r="CX16" s="36"/>
      <c r="CZ16" s="6"/>
      <c r="DA16" s="38"/>
      <c r="DB16" s="38"/>
      <c r="DC16" s="38" t="s">
        <v>19</v>
      </c>
      <c r="DD16" s="38"/>
      <c r="DE16" s="38"/>
      <c r="DF16" s="38"/>
      <c r="DG16" s="36"/>
      <c r="DI16" s="6"/>
      <c r="DJ16" s="38"/>
      <c r="DK16" s="38"/>
      <c r="DL16" s="38" t="s">
        <v>19</v>
      </c>
      <c r="DM16" s="38"/>
      <c r="DN16" s="38"/>
      <c r="DO16" s="38"/>
      <c r="DP16" s="36"/>
      <c r="DR16" s="6"/>
      <c r="DS16" s="38"/>
      <c r="DT16" s="38"/>
      <c r="DU16" s="38" t="s">
        <v>19</v>
      </c>
      <c r="DV16" s="38"/>
      <c r="DW16" s="38"/>
      <c r="DX16" s="38"/>
      <c r="DY16" s="36"/>
      <c r="EA16" s="6"/>
      <c r="EB16" s="38"/>
      <c r="EC16" s="38"/>
      <c r="ED16" s="38" t="s">
        <v>19</v>
      </c>
      <c r="EE16" s="38"/>
      <c r="EF16" s="38"/>
      <c r="EG16" s="38"/>
      <c r="EH16" s="36"/>
      <c r="EJ16" s="6"/>
      <c r="EK16" s="38"/>
      <c r="EL16" s="38"/>
      <c r="EM16" s="38" t="s">
        <v>19</v>
      </c>
      <c r="EN16" s="38"/>
      <c r="EO16" s="38"/>
      <c r="EP16" s="38"/>
      <c r="EQ16" s="36"/>
    </row>
    <row r="17" spans="1:157" x14ac:dyDescent="0.25">
      <c r="A17" s="52" t="s">
        <v>78</v>
      </c>
      <c r="B17" s="20">
        <v>88.930999999999997</v>
      </c>
      <c r="C17" s="20">
        <v>28.414000000000001</v>
      </c>
      <c r="D17" s="20">
        <v>15.577999999999999</v>
      </c>
      <c r="E17" s="20">
        <v>57.896000000000001</v>
      </c>
      <c r="F17" s="20">
        <v>34.57</v>
      </c>
      <c r="G17" s="20"/>
      <c r="H17" s="21">
        <f>SUM(B17:G17)</f>
        <v>225.38900000000001</v>
      </c>
      <c r="J17" s="48" t="s">
        <v>78</v>
      </c>
      <c r="K17" s="20">
        <v>103.221</v>
      </c>
      <c r="L17" s="20">
        <v>30.51</v>
      </c>
      <c r="M17" s="20">
        <v>16.562999999999999</v>
      </c>
      <c r="N17" s="20">
        <v>64.533000000000001</v>
      </c>
      <c r="O17" s="20">
        <v>41.607999999999997</v>
      </c>
      <c r="P17" s="20"/>
      <c r="Q17" s="21">
        <f>SUM(K17:P17)</f>
        <v>256.435</v>
      </c>
      <c r="S17" s="6" t="s">
        <v>78</v>
      </c>
      <c r="T17" s="20">
        <v>92.022000000000006</v>
      </c>
      <c r="U17" s="20">
        <v>34.164999999999999</v>
      </c>
      <c r="V17" s="20">
        <v>15.79</v>
      </c>
      <c r="W17" s="20">
        <v>64.688999999999993</v>
      </c>
      <c r="X17" s="20">
        <v>43.637999999999998</v>
      </c>
      <c r="Y17" s="20"/>
      <c r="Z17" s="21">
        <f>SUM(T17:X17)</f>
        <v>250.304</v>
      </c>
      <c r="AB17" s="6" t="s">
        <v>78</v>
      </c>
      <c r="AC17" s="20">
        <v>94.013000000000005</v>
      </c>
      <c r="AD17" s="20">
        <v>33.491999999999997</v>
      </c>
      <c r="AE17" s="20">
        <v>14.65</v>
      </c>
      <c r="AF17" s="20">
        <v>64.703000000000003</v>
      </c>
      <c r="AG17" s="20">
        <v>44.622999999999998</v>
      </c>
      <c r="AH17" s="21">
        <f>SUM(AC17:AG17)</f>
        <v>251.48099999999999</v>
      </c>
      <c r="AJ17" s="6" t="s">
        <v>78</v>
      </c>
      <c r="AK17" s="20">
        <v>88.504000000000005</v>
      </c>
      <c r="AL17" s="20">
        <v>26.684999999999999</v>
      </c>
      <c r="AM17" s="20">
        <v>11.673</v>
      </c>
      <c r="AN17" s="20">
        <v>52.530999999999999</v>
      </c>
      <c r="AO17" s="20">
        <v>45.994</v>
      </c>
      <c r="AP17" s="21">
        <f>SUM(AK17:AO17)</f>
        <v>225.387</v>
      </c>
      <c r="AR17" s="6" t="s">
        <v>78</v>
      </c>
      <c r="AS17" s="20">
        <v>84.159000000000006</v>
      </c>
      <c r="AT17" s="20">
        <v>22.745000000000001</v>
      </c>
      <c r="AU17" s="20">
        <v>8.5489999999999995</v>
      </c>
      <c r="AV17" s="20">
        <v>42.103000000000002</v>
      </c>
      <c r="AW17" s="20">
        <v>21.372</v>
      </c>
      <c r="AX17" s="21">
        <f>SUM(AS17:AW17)</f>
        <v>178.928</v>
      </c>
      <c r="AZ17" s="6" t="s">
        <v>78</v>
      </c>
      <c r="BA17" s="20">
        <v>79.144000000000005</v>
      </c>
      <c r="BB17" s="20">
        <v>21.091999999999999</v>
      </c>
      <c r="BC17" s="20">
        <v>8.0039999999999996</v>
      </c>
      <c r="BD17" s="20">
        <v>44.173000000000002</v>
      </c>
      <c r="BE17" s="20">
        <v>16.96</v>
      </c>
      <c r="BF17" s="21">
        <v>169.37299999999999</v>
      </c>
      <c r="BH17" s="6" t="s">
        <v>78</v>
      </c>
      <c r="BI17" s="20">
        <v>72.680999999999997</v>
      </c>
      <c r="BJ17" s="20">
        <v>19.434000000000001</v>
      </c>
      <c r="BK17" s="20">
        <v>8.0549999999999997</v>
      </c>
      <c r="BL17" s="20">
        <v>49.960999999999999</v>
      </c>
      <c r="BM17" s="20">
        <v>11.907999999999999</v>
      </c>
      <c r="BN17" s="21">
        <v>162.03899999999999</v>
      </c>
      <c r="BP17" s="6" t="s">
        <v>78</v>
      </c>
      <c r="BQ17" s="20">
        <v>75.400999999999996</v>
      </c>
      <c r="BR17" s="20">
        <v>16.164000000000001</v>
      </c>
      <c r="BS17" s="20">
        <v>6.6040000000000001</v>
      </c>
      <c r="BT17" s="20">
        <v>53.798000000000002</v>
      </c>
      <c r="BU17" s="20">
        <v>8.0310000000000006</v>
      </c>
      <c r="BV17" s="20">
        <v>9.4879999999999995</v>
      </c>
      <c r="BW17" s="21">
        <v>169.49</v>
      </c>
      <c r="BY17" s="6" t="s">
        <v>78</v>
      </c>
      <c r="BZ17" s="20">
        <v>66.974000000000004</v>
      </c>
      <c r="CA17" s="20">
        <v>14.54</v>
      </c>
      <c r="CB17" s="20">
        <v>2.9870000000000001</v>
      </c>
      <c r="CC17" s="20">
        <v>49.7</v>
      </c>
      <c r="CD17" s="20">
        <v>6.7359999999999998</v>
      </c>
      <c r="CE17" s="20">
        <v>12.196</v>
      </c>
      <c r="CF17" s="21">
        <v>153.13300000000001</v>
      </c>
      <c r="CH17" s="6" t="s">
        <v>78</v>
      </c>
      <c r="CI17" s="14">
        <v>53.7</v>
      </c>
      <c r="CJ17" s="20">
        <v>11.58</v>
      </c>
      <c r="CK17" s="20">
        <v>0.60399999999999998</v>
      </c>
      <c r="CL17" s="20">
        <v>44.115000000000002</v>
      </c>
      <c r="CM17" s="20">
        <v>4.1070000000000002</v>
      </c>
      <c r="CN17" s="20">
        <v>11.038</v>
      </c>
      <c r="CO17" s="21">
        <v>125.14</v>
      </c>
      <c r="CQ17" s="6" t="s">
        <v>78</v>
      </c>
      <c r="CR17" s="20">
        <v>49.08</v>
      </c>
      <c r="CS17" s="20">
        <v>9.44</v>
      </c>
      <c r="CT17" s="20">
        <v>33.229999999999997</v>
      </c>
      <c r="CU17" s="20">
        <v>2.39</v>
      </c>
      <c r="CV17" s="20">
        <v>0.8</v>
      </c>
      <c r="CW17" s="20">
        <v>8.5</v>
      </c>
      <c r="CX17" s="21">
        <v>103.44</v>
      </c>
      <c r="CZ17" s="6" t="s">
        <v>78</v>
      </c>
      <c r="DA17" s="20">
        <v>52.36</v>
      </c>
      <c r="DB17" s="20">
        <v>8.73</v>
      </c>
      <c r="DC17" s="20">
        <v>29.67</v>
      </c>
      <c r="DD17" s="20">
        <v>3.2</v>
      </c>
      <c r="DE17" s="20"/>
      <c r="DF17" s="20">
        <v>10.42</v>
      </c>
      <c r="DG17" s="21">
        <f>SUM(DA17:DF17)</f>
        <v>104.38000000000001</v>
      </c>
      <c r="DI17" s="6" t="s">
        <v>78</v>
      </c>
      <c r="DJ17" s="20">
        <v>48.28</v>
      </c>
      <c r="DK17" s="20">
        <v>5.49</v>
      </c>
      <c r="DL17" s="20">
        <f>23.26+1.67</f>
        <v>24.93</v>
      </c>
      <c r="DM17" s="20">
        <v>3.47</v>
      </c>
      <c r="DN17" s="20"/>
      <c r="DO17" s="20">
        <v>5.45</v>
      </c>
      <c r="DP17" s="21">
        <f>SUM(DJ17:DO17)</f>
        <v>87.62</v>
      </c>
      <c r="DR17" s="6" t="s">
        <v>78</v>
      </c>
      <c r="DS17" s="20">
        <v>44.34</v>
      </c>
      <c r="DT17" s="20">
        <v>2.27</v>
      </c>
      <c r="DU17" s="20">
        <v>25.64</v>
      </c>
      <c r="DV17" s="20">
        <v>3.63</v>
      </c>
      <c r="DW17" s="20"/>
      <c r="DX17" s="20"/>
      <c r="DY17" s="21">
        <f>SUM(DS17:DX17)</f>
        <v>75.88</v>
      </c>
      <c r="EA17" s="6" t="s">
        <v>78</v>
      </c>
      <c r="EB17" s="20">
        <v>39.47</v>
      </c>
      <c r="EC17" s="20">
        <v>0.24</v>
      </c>
      <c r="ED17" s="20">
        <v>25.08</v>
      </c>
      <c r="EE17" s="20">
        <v>3.21</v>
      </c>
      <c r="EF17" s="20"/>
      <c r="EG17" s="20"/>
      <c r="EH17" s="21">
        <f>SUM(EB17:EG17)</f>
        <v>67.999999999999986</v>
      </c>
      <c r="EJ17" s="6" t="s">
        <v>78</v>
      </c>
      <c r="EK17" s="20">
        <v>36.520000000000003</v>
      </c>
      <c r="EL17" s="20"/>
      <c r="EM17" s="20">
        <v>23.13</v>
      </c>
      <c r="EN17" s="20">
        <v>2.5299999999999998</v>
      </c>
      <c r="EO17" s="20"/>
      <c r="EP17" s="20"/>
      <c r="EQ17" s="21">
        <f>SUM(EK17:EP17)</f>
        <v>62.180000000000007</v>
      </c>
      <c r="ES17" s="25"/>
      <c r="ET17" s="12"/>
      <c r="EU17" s="12"/>
      <c r="EV17" s="12"/>
      <c r="EX17" s="25"/>
      <c r="EY17" s="12"/>
      <c r="EZ17" s="12"/>
      <c r="FA17" s="12"/>
    </row>
    <row r="18" spans="1:157" x14ac:dyDescent="0.25">
      <c r="A18" s="52" t="s">
        <v>26</v>
      </c>
      <c r="B18" s="53">
        <f>+B17/$H$17</f>
        <v>0.39456672685889727</v>
      </c>
      <c r="C18" s="53">
        <f t="shared" ref="C18:H18" si="0">+C17/$H$17</f>
        <v>0.12606648949150137</v>
      </c>
      <c r="D18" s="53">
        <f t="shared" si="0"/>
        <v>6.9116061564672621E-2</v>
      </c>
      <c r="E18" s="53">
        <f t="shared" si="0"/>
        <v>0.2568714533539791</v>
      </c>
      <c r="F18" s="53">
        <f t="shared" si="0"/>
        <v>0.15337926873094959</v>
      </c>
      <c r="G18" s="53"/>
      <c r="H18" s="54">
        <f t="shared" si="0"/>
        <v>1</v>
      </c>
      <c r="J18" s="48" t="s">
        <v>26</v>
      </c>
      <c r="K18" s="49">
        <f t="shared" ref="K18:O18" si="1">+K17/$Q$17</f>
        <v>0.40252305652504533</v>
      </c>
      <c r="L18" s="49">
        <f t="shared" si="1"/>
        <v>0.1189775186694484</v>
      </c>
      <c r="M18" s="49">
        <f t="shared" si="1"/>
        <v>6.4589467116423258E-2</v>
      </c>
      <c r="N18" s="49">
        <f t="shared" si="1"/>
        <v>0.25165441534891886</v>
      </c>
      <c r="O18" s="49">
        <f t="shared" si="1"/>
        <v>0.16225554234016415</v>
      </c>
      <c r="P18" s="49"/>
      <c r="Q18" s="54">
        <f>+Q17/$Q$17</f>
        <v>1</v>
      </c>
      <c r="S18" s="6" t="s">
        <v>26</v>
      </c>
      <c r="T18" s="23">
        <f>+T17/$Z$17</f>
        <v>0.36764094860649454</v>
      </c>
      <c r="U18" s="23">
        <f>+U17/$Z$17</f>
        <v>0.13649402326770646</v>
      </c>
      <c r="V18" s="23">
        <f>+V17/$Z$17</f>
        <v>6.3083290718486312E-2</v>
      </c>
      <c r="W18" s="23">
        <f>+W17/$Z$17</f>
        <v>0.25844173485042188</v>
      </c>
      <c r="X18" s="23">
        <f>+X17/$Z$17</f>
        <v>0.17434000255689081</v>
      </c>
      <c r="Y18" s="49"/>
      <c r="Z18" s="54">
        <f>+Z17/$Z$17</f>
        <v>1</v>
      </c>
      <c r="AB18" s="6" t="s">
        <v>26</v>
      </c>
      <c r="AC18" s="23">
        <f>+AC17/$AH$17</f>
        <v>0.37383738731753097</v>
      </c>
      <c r="AD18" s="23">
        <f t="shared" ref="AD18:AH18" si="2">+AD17/$AH$17</f>
        <v>0.13317904732365465</v>
      </c>
      <c r="AE18" s="23">
        <f t="shared" si="2"/>
        <v>5.8254897984340769E-2</v>
      </c>
      <c r="AF18" s="23">
        <f t="shared" si="2"/>
        <v>0.25728782691336521</v>
      </c>
      <c r="AG18" s="23">
        <f t="shared" si="2"/>
        <v>0.17744084046110839</v>
      </c>
      <c r="AH18" s="54">
        <f t="shared" si="2"/>
        <v>1</v>
      </c>
      <c r="AJ18" s="6" t="s">
        <v>26</v>
      </c>
      <c r="AK18" s="23">
        <f>+AK17/$AP$17</f>
        <v>0.39267570889181719</v>
      </c>
      <c r="AL18" s="23">
        <f t="shared" ref="AL18:AP18" si="3">+AL17/$AP$17</f>
        <v>0.11839635826378628</v>
      </c>
      <c r="AM18" s="23">
        <f t="shared" si="3"/>
        <v>5.1790919618256596E-2</v>
      </c>
      <c r="AN18" s="23">
        <f t="shared" si="3"/>
        <v>0.23307023031496935</v>
      </c>
      <c r="AO18" s="23">
        <f t="shared" si="3"/>
        <v>0.20406678291117056</v>
      </c>
      <c r="AP18" s="24">
        <f t="shared" si="3"/>
        <v>1</v>
      </c>
      <c r="AR18" s="6" t="s">
        <v>26</v>
      </c>
      <c r="AS18" s="23">
        <f>+AS17/$AX$17</f>
        <v>0.47035120271841191</v>
      </c>
      <c r="AT18" s="23">
        <f t="shared" ref="AT18:AX18" si="4">+AT17/$AX$17</f>
        <v>0.12711817043727086</v>
      </c>
      <c r="AU18" s="23">
        <f t="shared" si="4"/>
        <v>4.7778994902977732E-2</v>
      </c>
      <c r="AV18" s="23">
        <f t="shared" si="4"/>
        <v>0.23530693910399714</v>
      </c>
      <c r="AW18" s="23">
        <f t="shared" si="4"/>
        <v>0.11944469283734239</v>
      </c>
      <c r="AX18" s="24">
        <f t="shared" si="4"/>
        <v>1</v>
      </c>
      <c r="AZ18" s="6" t="s">
        <v>26</v>
      </c>
      <c r="BA18" s="23">
        <f t="shared" ref="BA18:BE18" si="5">+BA17/$BF$17</f>
        <v>0.46727636636299769</v>
      </c>
      <c r="BB18" s="23">
        <f t="shared" si="5"/>
        <v>0.12452988374770477</v>
      </c>
      <c r="BC18" s="23">
        <f t="shared" si="5"/>
        <v>4.7256646572948466E-2</v>
      </c>
      <c r="BD18" s="23">
        <f t="shared" si="5"/>
        <v>0.26080307959355981</v>
      </c>
      <c r="BE18" s="23">
        <f t="shared" si="5"/>
        <v>0.10013402372278936</v>
      </c>
      <c r="BF18" s="24">
        <f>+BF17/$BF$17</f>
        <v>1</v>
      </c>
      <c r="BH18" s="6" t="s">
        <v>26</v>
      </c>
      <c r="BI18" s="23">
        <f>+BI17/$BN$17</f>
        <v>0.44854016625627163</v>
      </c>
      <c r="BJ18" s="23">
        <f t="shared" ref="BJ18:BN18" si="6">+BJ17/$BN$17</f>
        <v>0.11993408994131044</v>
      </c>
      <c r="BK18" s="23">
        <f t="shared" si="6"/>
        <v>4.9710254938625888E-2</v>
      </c>
      <c r="BL18" s="23">
        <f t="shared" si="6"/>
        <v>0.30832700769567822</v>
      </c>
      <c r="BM18" s="23">
        <f t="shared" si="6"/>
        <v>7.3488481168113851E-2</v>
      </c>
      <c r="BN18" s="24">
        <f t="shared" si="6"/>
        <v>1</v>
      </c>
      <c r="BP18" s="6" t="s">
        <v>26</v>
      </c>
      <c r="BQ18" s="23">
        <v>0.44500000000000001</v>
      </c>
      <c r="BR18" s="23">
        <v>9.5000000000000001E-2</v>
      </c>
      <c r="BS18" s="23">
        <v>3.9E-2</v>
      </c>
      <c r="BT18" s="23">
        <v>0.317</v>
      </c>
      <c r="BU18" s="23">
        <v>4.7E-2</v>
      </c>
      <c r="BV18" s="23">
        <v>5.6000000000000001E-2</v>
      </c>
      <c r="BW18" s="24">
        <v>1</v>
      </c>
      <c r="BY18" s="6" t="s">
        <v>26</v>
      </c>
      <c r="BZ18" s="23">
        <v>0.53517547784951736</v>
      </c>
      <c r="CA18" s="23">
        <v>0.11618615355110912</v>
      </c>
      <c r="CB18" s="23">
        <v>2.3868503483986447E-2</v>
      </c>
      <c r="CC18" s="23">
        <v>0.39714249184938949</v>
      </c>
      <c r="CD18" s="23">
        <v>5.382599245668989E-2</v>
      </c>
      <c r="CE18" s="23">
        <v>9.7455730997890427E-2</v>
      </c>
      <c r="CF18" s="24">
        <v>1</v>
      </c>
      <c r="CH18" s="6" t="s">
        <v>26</v>
      </c>
      <c r="CI18" s="23">
        <f t="shared" ref="CI18:CN18" si="7">CI17/$CO$17</f>
        <v>0.42911938628735818</v>
      </c>
      <c r="CJ18" s="23">
        <f t="shared" si="7"/>
        <v>9.2536359277609073E-2</v>
      </c>
      <c r="CK18" s="23">
        <f t="shared" si="7"/>
        <v>4.826594214479782E-3</v>
      </c>
      <c r="CL18" s="23">
        <f t="shared" si="7"/>
        <v>0.35252517180757553</v>
      </c>
      <c r="CM18" s="23">
        <f t="shared" si="7"/>
        <v>3.2819242448457728E-2</v>
      </c>
      <c r="CN18" s="23">
        <f t="shared" si="7"/>
        <v>8.8205210164615633E-2</v>
      </c>
      <c r="CO18" s="24">
        <v>1</v>
      </c>
      <c r="CQ18" s="6" t="s">
        <v>26</v>
      </c>
      <c r="CR18" s="23">
        <f t="shared" ref="CR18:CW18" si="8">CR17/$DG$17</f>
        <v>0.47020502011879667</v>
      </c>
      <c r="CS18" s="23">
        <f t="shared" si="8"/>
        <v>9.0438781375742461E-2</v>
      </c>
      <c r="CT18" s="23">
        <f t="shared" si="8"/>
        <v>0.31835600689787308</v>
      </c>
      <c r="CU18" s="23">
        <f t="shared" si="8"/>
        <v>2.2897106725426327E-2</v>
      </c>
      <c r="CV18" s="23">
        <f t="shared" si="8"/>
        <v>7.6643035064188538E-3</v>
      </c>
      <c r="CW18" s="23">
        <f t="shared" si="8"/>
        <v>8.143322475570032E-2</v>
      </c>
      <c r="CX18" s="24">
        <v>1</v>
      </c>
      <c r="CZ18" s="6" t="s">
        <v>26</v>
      </c>
      <c r="DA18" s="23">
        <f t="shared" ref="DA18:DF18" si="9">DA17/$DG$17</f>
        <v>0.50162866449511401</v>
      </c>
      <c r="DB18" s="23">
        <f t="shared" si="9"/>
        <v>8.3636712013795744E-2</v>
      </c>
      <c r="DC18" s="23">
        <f t="shared" si="9"/>
        <v>0.28424985629430927</v>
      </c>
      <c r="DD18" s="23">
        <f t="shared" si="9"/>
        <v>3.0657214025675415E-2</v>
      </c>
      <c r="DE18" s="23">
        <f t="shared" si="9"/>
        <v>0</v>
      </c>
      <c r="DF18" s="23">
        <f t="shared" si="9"/>
        <v>9.982755317110556E-2</v>
      </c>
      <c r="DG18" s="24">
        <v>1</v>
      </c>
      <c r="DI18" s="6" t="s">
        <v>26</v>
      </c>
      <c r="DJ18" s="23">
        <f>DJ17/$DP17</f>
        <v>0.55101574982880619</v>
      </c>
      <c r="DK18" s="23">
        <f>DK17/$DP17</f>
        <v>6.265692764209084E-2</v>
      </c>
      <c r="DL18" s="23">
        <f>DL17/$DP17</f>
        <v>0.28452408125998629</v>
      </c>
      <c r="DM18" s="23">
        <f>DM17/$DP17</f>
        <v>3.9602830404017346E-2</v>
      </c>
      <c r="DN18" s="23"/>
      <c r="DO18" s="23">
        <f>DO17/$DP17</f>
        <v>6.2200410865099288E-2</v>
      </c>
      <c r="DP18" s="24">
        <f>DP17/$DP17</f>
        <v>1</v>
      </c>
      <c r="DR18" s="6" t="s">
        <v>26</v>
      </c>
      <c r="DS18" s="7">
        <f>DS17/DY17</f>
        <v>0.58434370057986307</v>
      </c>
      <c r="DT18" s="7">
        <f>DT17/DY17</f>
        <v>2.991565629942014E-2</v>
      </c>
      <c r="DU18" s="7">
        <f>DU17/DY17</f>
        <v>0.33790195044807592</v>
      </c>
      <c r="DV18" s="7">
        <f>DV17/DY17</f>
        <v>4.7838692672641014E-2</v>
      </c>
      <c r="DW18" s="7"/>
      <c r="DX18" s="7"/>
      <c r="DY18" s="8">
        <f>DY17/DY17</f>
        <v>1</v>
      </c>
      <c r="EA18" s="6" t="s">
        <v>26</v>
      </c>
      <c r="EB18" s="7">
        <f>EB17/EH17</f>
        <v>0.58044117647058835</v>
      </c>
      <c r="EC18" s="7">
        <f>EC17/EH17</f>
        <v>3.5294117647058829E-3</v>
      </c>
      <c r="ED18" s="7">
        <f>ED17/EH17</f>
        <v>0.36882352941176477</v>
      </c>
      <c r="EE18" s="7">
        <f>EE17/EH17</f>
        <v>4.7205882352941188E-2</v>
      </c>
      <c r="EF18" s="7"/>
      <c r="EG18" s="7"/>
      <c r="EH18" s="8">
        <f>EH17/EH17</f>
        <v>1</v>
      </c>
      <c r="EJ18" s="6" t="s">
        <v>26</v>
      </c>
      <c r="EK18" s="7">
        <f>EK17/EQ17</f>
        <v>0.58732711482791888</v>
      </c>
      <c r="EL18" s="7"/>
      <c r="EM18" s="7">
        <f>EM17/EQ17</f>
        <v>0.37198456095207455</v>
      </c>
      <c r="EN18" s="7">
        <f>EN17/EQ17</f>
        <v>4.0688324220006428E-2</v>
      </c>
      <c r="EO18" s="7"/>
      <c r="EP18" s="7"/>
      <c r="EQ18" s="8">
        <f>EQ17/EQ17</f>
        <v>1</v>
      </c>
      <c r="ES18" s="25"/>
      <c r="EX18" s="25"/>
    </row>
    <row r="19" spans="1:157" x14ac:dyDescent="0.25">
      <c r="A19" s="52" t="s">
        <v>78</v>
      </c>
      <c r="B19" s="53">
        <f t="shared" ref="B19" si="10">+B17/K17-1</f>
        <v>-0.13844082115073486</v>
      </c>
      <c r="C19" s="53">
        <f t="shared" ref="C19" si="11">+C17/L17-1</f>
        <v>-6.8698787282858054E-2</v>
      </c>
      <c r="D19" s="53">
        <f t="shared" ref="D19" si="12">+D17/M17-1</f>
        <v>-5.946990279538733E-2</v>
      </c>
      <c r="E19" s="53">
        <f t="shared" ref="E19" si="13">+E17/N17-1</f>
        <v>-0.10284660561263226</v>
      </c>
      <c r="F19" s="53">
        <f t="shared" ref="F19" si="14">+F17/O17-1</f>
        <v>-0.16915016343010958</v>
      </c>
      <c r="G19" s="53"/>
      <c r="H19" s="24">
        <f>+H17/Q17-1</f>
        <v>-0.12106771696531282</v>
      </c>
      <c r="J19" s="48" t="s">
        <v>78</v>
      </c>
      <c r="K19" s="49">
        <f t="shared" ref="K19" si="15">+K17/T17-1</f>
        <v>0.12169915889678551</v>
      </c>
      <c r="L19" s="49">
        <f t="shared" ref="L19" si="16">+L17/U17-1</f>
        <v>-0.10698082833308931</v>
      </c>
      <c r="M19" s="49">
        <f t="shared" ref="M19" si="17">+M17/V17-1</f>
        <v>4.8955034832172339E-2</v>
      </c>
      <c r="N19" s="49">
        <f t="shared" ref="N19" si="18">+N17/W17-1</f>
        <v>-2.4115382831700893E-3</v>
      </c>
      <c r="O19" s="49">
        <f t="shared" ref="O19" si="19">+O17/X17-1</f>
        <v>-4.651908886750078E-2</v>
      </c>
      <c r="P19" s="49"/>
      <c r="Q19" s="24">
        <f>+Q17/Z17-1</f>
        <v>2.4494215034517985E-2</v>
      </c>
      <c r="S19" s="6" t="s">
        <v>78</v>
      </c>
      <c r="T19" s="23">
        <f t="shared" ref="T19" si="20">+T17/AC17-1</f>
        <v>-2.1177922202248567E-2</v>
      </c>
      <c r="U19" s="23">
        <f t="shared" ref="U19" si="21">+U17/AD17-1</f>
        <v>2.0094350889764856E-2</v>
      </c>
      <c r="V19" s="23">
        <f t="shared" ref="V19" si="22">+V17/AE17-1</f>
        <v>7.7815699658702941E-2</v>
      </c>
      <c r="W19" s="23">
        <f t="shared" ref="W19" si="23">+W17/AF17-1</f>
        <v>-2.1637327480972246E-4</v>
      </c>
      <c r="X19" s="23">
        <f t="shared" ref="X19" si="24">+X17/AG17-1</f>
        <v>-2.2073818434439674E-2</v>
      </c>
      <c r="Y19" s="49"/>
      <c r="Z19" s="24">
        <f>+Z17/AH17-1</f>
        <v>-4.6802740564892975E-3</v>
      </c>
      <c r="AB19" s="6" t="s">
        <v>25</v>
      </c>
      <c r="AC19" s="23">
        <f t="shared" ref="AC19" si="25">+AC17/AK17-1</f>
        <v>6.2245774202295934E-2</v>
      </c>
      <c r="AD19" s="23">
        <f t="shared" ref="AD19" si="26">+AD17/AL17-1</f>
        <v>0.25508712759977503</v>
      </c>
      <c r="AE19" s="23">
        <f t="shared" ref="AE19" si="27">+AE17/AM17-1</f>
        <v>0.25503298209543401</v>
      </c>
      <c r="AF19" s="23">
        <f t="shared" ref="AF19" si="28">+AF17/AN17-1</f>
        <v>0.23171079933753402</v>
      </c>
      <c r="AG19" s="23">
        <f t="shared" ref="AG19" si="29">+AG17/AO17-1</f>
        <v>-2.9808235856850995E-2</v>
      </c>
      <c r="AH19" s="24">
        <f>+AH17/AP17-1</f>
        <v>0.11577420170639829</v>
      </c>
      <c r="AJ19" s="6" t="s">
        <v>25</v>
      </c>
      <c r="AK19" s="23">
        <f t="shared" ref="AK19" si="30">+AK17/AS17-1</f>
        <v>5.162846516712416E-2</v>
      </c>
      <c r="AL19" s="23">
        <f t="shared" ref="AL19" si="31">+AL17/AT17-1</f>
        <v>0.17322488459001972</v>
      </c>
      <c r="AM19" s="23">
        <f t="shared" ref="AM19" si="32">+AM17/AU17-1</f>
        <v>0.3654228564744415</v>
      </c>
      <c r="AN19" s="23">
        <f t="shared" ref="AN19" si="33">+AN17/AV17-1</f>
        <v>0.24767831270930807</v>
      </c>
      <c r="AO19" s="23">
        <f t="shared" ref="AO19" si="34">+AO17/AW17-1</f>
        <v>1.1520681265206814</v>
      </c>
      <c r="AP19" s="24">
        <f>+AP17/AX17-1</f>
        <v>0.25965192703210227</v>
      </c>
      <c r="AR19" s="6" t="s">
        <v>25</v>
      </c>
      <c r="AS19" s="23">
        <f t="shared" ref="AS19" si="35">+AS17/BA17-1</f>
        <v>6.3365510967350547E-2</v>
      </c>
      <c r="AT19" s="23">
        <f t="shared" ref="AT19" si="36">+AT17/BB17-1</f>
        <v>7.8370946330362345E-2</v>
      </c>
      <c r="AU19" s="23">
        <f t="shared" ref="AU19" si="37">+AU17/BC17-1</f>
        <v>6.8090954522738611E-2</v>
      </c>
      <c r="AV19" s="23">
        <f t="shared" ref="AV19" si="38">+AV17/BD17-1</f>
        <v>-4.6861204808367085E-2</v>
      </c>
      <c r="AW19" s="23">
        <f t="shared" ref="AW19" si="39">+AW17/BE17-1</f>
        <v>0.2601415094339623</v>
      </c>
      <c r="AX19" s="24">
        <f>+AX17/BF17-1</f>
        <v>5.6413950275427727E-2</v>
      </c>
      <c r="AZ19" s="6" t="s">
        <v>25</v>
      </c>
      <c r="BA19" s="23">
        <f t="shared" ref="BA19:BE19" si="40">+BA17/BI17-1</f>
        <v>8.892282714877342E-2</v>
      </c>
      <c r="BB19" s="23">
        <f t="shared" si="40"/>
        <v>8.5314397447771917E-2</v>
      </c>
      <c r="BC19" s="23">
        <f t="shared" si="40"/>
        <v>-6.3314711359404585E-3</v>
      </c>
      <c r="BD19" s="23">
        <f t="shared" si="40"/>
        <v>-0.11585036328336096</v>
      </c>
      <c r="BE19" s="23">
        <f t="shared" si="40"/>
        <v>0.42425260329190473</v>
      </c>
      <c r="BF19" s="43">
        <f>+BF17/BN17-1</f>
        <v>4.5260708841698527E-2</v>
      </c>
      <c r="BH19" s="6" t="s">
        <v>25</v>
      </c>
      <c r="BI19" s="23">
        <f>+BI17/BQ17-1</f>
        <v>-3.6073792124772908E-2</v>
      </c>
      <c r="BJ19" s="23">
        <f t="shared" ref="BJ19:BM19" si="41">+BJ17/BR17-1</f>
        <v>0.20230141054194495</v>
      </c>
      <c r="BK19" s="23">
        <f t="shared" si="41"/>
        <v>0.21971532404603256</v>
      </c>
      <c r="BL19" s="23">
        <f t="shared" si="41"/>
        <v>-7.1322353990854737E-2</v>
      </c>
      <c r="BM19" s="23">
        <f t="shared" si="41"/>
        <v>0.48275432698294085</v>
      </c>
      <c r="BN19" s="24">
        <f>+BN17/BW17-1</f>
        <v>-4.3961295651660959E-2</v>
      </c>
      <c r="BP19" s="6" t="s">
        <v>25</v>
      </c>
      <c r="BQ19" s="23">
        <v>0.126</v>
      </c>
      <c r="BR19" s="23">
        <v>0.112</v>
      </c>
      <c r="BS19" s="23">
        <v>1.2110000000000001</v>
      </c>
      <c r="BT19" s="23">
        <v>8.2000000000000003E-2</v>
      </c>
      <c r="BU19" s="23">
        <v>0.192</v>
      </c>
      <c r="BV19" s="23">
        <v>-0.222</v>
      </c>
      <c r="BW19" s="24">
        <v>0.107</v>
      </c>
      <c r="BY19" s="6" t="s">
        <v>25</v>
      </c>
      <c r="BZ19" s="23">
        <v>0.2471880819366854</v>
      </c>
      <c r="CA19" s="23">
        <v>0.25561312607944719</v>
      </c>
      <c r="CB19" s="23">
        <v>3.9453642384105967</v>
      </c>
      <c r="CC19" s="23">
        <v>0.12660092938909662</v>
      </c>
      <c r="CD19" s="23">
        <v>0.64012661309958596</v>
      </c>
      <c r="CE19" s="23">
        <v>0.10491030983873895</v>
      </c>
      <c r="CF19" s="24">
        <v>0.224</v>
      </c>
      <c r="CH19" s="6" t="s">
        <v>25</v>
      </c>
      <c r="CI19" s="23">
        <f>CI17/CR17-1</f>
        <v>9.4132029339853318E-2</v>
      </c>
      <c r="CJ19" s="23">
        <f>CJ17/CS17-1</f>
        <v>0.22669491525423746</v>
      </c>
      <c r="CK19" s="23"/>
      <c r="CL19" s="23">
        <f>CL17/CT17-1</f>
        <v>0.32756545290400263</v>
      </c>
      <c r="CM19" s="23">
        <f>CM17/CU17-1</f>
        <v>0.71841004184100421</v>
      </c>
      <c r="CN19" s="23">
        <f>CN17/CW17-1</f>
        <v>0.2985882352941176</v>
      </c>
      <c r="CO19" s="24">
        <f>CO17/CX17-1</f>
        <v>0.20978344934261406</v>
      </c>
      <c r="CQ19" s="6" t="s">
        <v>25</v>
      </c>
      <c r="CR19" s="23">
        <f>+CR17/DA17-1</f>
        <v>-6.2643239113827409E-2</v>
      </c>
      <c r="CS19" s="23">
        <f t="shared" ref="CS19" si="42">+CS17/DB17-1</f>
        <v>8.1328751431844148E-2</v>
      </c>
      <c r="CT19" s="23">
        <f t="shared" ref="CT19" si="43">+CT17/DC17-1</f>
        <v>0.11998651836872254</v>
      </c>
      <c r="CU19" s="23">
        <f t="shared" ref="CU19" si="44">+CU17/DD17-1</f>
        <v>-0.25312500000000004</v>
      </c>
      <c r="CV19" s="23"/>
      <c r="CW19" s="23">
        <f t="shared" ref="CW19" si="45">+CW17/DF17-1</f>
        <v>-0.18426103646833014</v>
      </c>
      <c r="CX19" s="24">
        <f t="shared" ref="CX19" si="46">+CX17/DG17-1</f>
        <v>-9.0055566200423209E-3</v>
      </c>
      <c r="CZ19" s="6" t="s">
        <v>25</v>
      </c>
      <c r="DA19" s="23">
        <f>+DA17/DJ17-1</f>
        <v>8.4507042253521014E-2</v>
      </c>
      <c r="DB19" s="23">
        <f t="shared" ref="DB19:DG19" si="47">+DB17/DK17-1</f>
        <v>0.5901639344262295</v>
      </c>
      <c r="DC19" s="23">
        <f t="shared" si="47"/>
        <v>0.19013237063778599</v>
      </c>
      <c r="DD19" s="23">
        <f t="shared" si="47"/>
        <v>-7.7809798270893404E-2</v>
      </c>
      <c r="DE19" s="23"/>
      <c r="DF19" s="23">
        <f t="shared" si="47"/>
        <v>0.91192660550458715</v>
      </c>
      <c r="DG19" s="24">
        <f t="shared" si="47"/>
        <v>0.19128052955946129</v>
      </c>
      <c r="DI19" s="6" t="s">
        <v>25</v>
      </c>
      <c r="DJ19" s="23">
        <f>+DJ17/DS17-1</f>
        <v>8.8858818222823599E-2</v>
      </c>
      <c r="DK19" s="23">
        <f t="shared" ref="DK19" si="48">+DK17/DT17-1</f>
        <v>1.4185022026431717</v>
      </c>
      <c r="DL19" s="23">
        <f t="shared" ref="DL19" si="49">+DL17/DU17-1</f>
        <v>-2.7691107644305823E-2</v>
      </c>
      <c r="DM19" s="23">
        <f t="shared" ref="DM19" si="50">+DM17/DV17-1</f>
        <v>-4.4077134986225786E-2</v>
      </c>
      <c r="DN19" s="23"/>
      <c r="DO19" s="23"/>
      <c r="DP19" s="24">
        <f t="shared" ref="DP19" si="51">+DP17/DY17-1</f>
        <v>0.15471797575118629</v>
      </c>
      <c r="DR19" s="6" t="s">
        <v>25</v>
      </c>
      <c r="DS19" s="23">
        <f>+DS17/EB17-1</f>
        <v>0.12338484925259707</v>
      </c>
      <c r="DT19" s="23">
        <f t="shared" ref="DT19" si="52">+DT17/EC17-1</f>
        <v>8.4583333333333339</v>
      </c>
      <c r="DU19" s="23">
        <f t="shared" ref="DU19" si="53">+DU17/ED17-1</f>
        <v>2.2328548644338309E-2</v>
      </c>
      <c r="DV19" s="23">
        <f t="shared" ref="DV19" si="54">+DV17/EE17-1</f>
        <v>0.13084112149532712</v>
      </c>
      <c r="DW19" s="23"/>
      <c r="DX19" s="23"/>
      <c r="DY19" s="24">
        <f t="shared" ref="DY19" si="55">+DY17/EH17-1</f>
        <v>0.11588235294117655</v>
      </c>
      <c r="EA19" s="6" t="s">
        <v>25</v>
      </c>
      <c r="EB19" s="23">
        <f>+EB17/EK17-1</f>
        <v>8.0777656078860671E-2</v>
      </c>
      <c r="EC19" s="23"/>
      <c r="ED19" s="23">
        <f t="shared" ref="ED19" si="56">+ED17/EM17-1</f>
        <v>8.4306095979247653E-2</v>
      </c>
      <c r="EE19" s="23">
        <f t="shared" ref="EE19" si="57">+EE17/EN17-1</f>
        <v>0.26877470355731226</v>
      </c>
      <c r="EF19" s="23"/>
      <c r="EG19" s="23"/>
      <c r="EH19" s="24">
        <f t="shared" ref="EH19" si="58">+EH17/EQ17-1</f>
        <v>9.3599228047603455E-2</v>
      </c>
      <c r="EJ19" s="6" t="s">
        <v>25</v>
      </c>
      <c r="EK19" s="23"/>
      <c r="EL19" s="23"/>
      <c r="EM19" s="23"/>
      <c r="EN19" s="23"/>
      <c r="EO19" s="23"/>
      <c r="EP19" s="23"/>
      <c r="EQ19" s="24"/>
      <c r="ES19" s="25"/>
      <c r="ET19" s="61"/>
      <c r="EU19" s="61"/>
      <c r="EV19" s="61"/>
      <c r="EX19" s="25"/>
      <c r="EY19" s="61"/>
      <c r="EZ19" s="61"/>
      <c r="FA19" s="61"/>
    </row>
    <row r="20" spans="1:157" x14ac:dyDescent="0.25">
      <c r="A20" s="52" t="s">
        <v>27</v>
      </c>
      <c r="B20" s="53"/>
      <c r="C20" s="53"/>
      <c r="D20" s="53"/>
      <c r="E20" s="53"/>
      <c r="F20" s="53"/>
      <c r="G20" s="53"/>
      <c r="H20" s="24"/>
      <c r="J20" s="48" t="s">
        <v>27</v>
      </c>
      <c r="K20" s="49"/>
      <c r="L20" s="49"/>
      <c r="M20" s="49"/>
      <c r="N20" s="49"/>
      <c r="O20" s="49"/>
      <c r="P20" s="49"/>
      <c r="Q20" s="24"/>
      <c r="S20" s="6" t="s">
        <v>27</v>
      </c>
      <c r="T20" s="23"/>
      <c r="U20" s="23"/>
      <c r="V20" s="23"/>
      <c r="W20" s="23"/>
      <c r="X20" s="23"/>
      <c r="Y20" s="49"/>
      <c r="Z20" s="24"/>
      <c r="AB20" s="6" t="s">
        <v>27</v>
      </c>
      <c r="AC20" s="23"/>
      <c r="AD20" s="23"/>
      <c r="AE20" s="23"/>
      <c r="AF20" s="23"/>
      <c r="AG20" s="23"/>
      <c r="AH20" s="24"/>
      <c r="AJ20" s="6" t="s">
        <v>27</v>
      </c>
      <c r="AK20" s="23"/>
      <c r="AL20" s="23"/>
      <c r="AM20" s="23"/>
      <c r="AN20" s="23"/>
      <c r="AO20" s="23"/>
      <c r="AP20" s="24"/>
      <c r="AR20" s="6" t="s">
        <v>27</v>
      </c>
      <c r="AS20" s="23"/>
      <c r="AT20" s="23"/>
      <c r="AU20" s="23"/>
      <c r="AV20" s="23"/>
      <c r="AW20" s="23"/>
      <c r="AX20" s="24"/>
      <c r="AZ20" s="6" t="s">
        <v>27</v>
      </c>
      <c r="BA20" s="23"/>
      <c r="BB20" s="23"/>
      <c r="BC20" s="23"/>
      <c r="BD20" s="23"/>
      <c r="BE20" s="23"/>
      <c r="BF20" s="24"/>
      <c r="BH20" s="6" t="s">
        <v>27</v>
      </c>
      <c r="BI20" s="23"/>
      <c r="BJ20" s="23"/>
      <c r="BK20" s="23"/>
      <c r="BL20" s="23"/>
      <c r="BM20" s="23"/>
      <c r="BN20" s="24"/>
      <c r="BP20" s="6" t="s">
        <v>27</v>
      </c>
      <c r="BQ20" s="23"/>
      <c r="BR20" s="23"/>
      <c r="BS20" s="23"/>
      <c r="BT20" s="23"/>
      <c r="BU20" s="23"/>
      <c r="BV20" s="23"/>
      <c r="BW20" s="24"/>
      <c r="BY20" s="6" t="s">
        <v>27</v>
      </c>
      <c r="BZ20" s="23"/>
      <c r="CA20" s="23"/>
      <c r="CB20" s="23"/>
      <c r="CC20" s="23"/>
      <c r="CD20" s="23"/>
      <c r="CE20" s="23"/>
      <c r="CF20" s="24"/>
      <c r="CH20" s="6" t="s">
        <v>27</v>
      </c>
      <c r="CI20" s="23"/>
      <c r="CJ20" s="23"/>
      <c r="CK20" s="23"/>
      <c r="CL20" s="23"/>
      <c r="CM20" s="23"/>
      <c r="CN20" s="23"/>
      <c r="CO20" s="24"/>
      <c r="CQ20" s="6" t="s">
        <v>27</v>
      </c>
      <c r="CR20" s="23"/>
      <c r="CS20" s="23"/>
      <c r="CT20" s="23"/>
      <c r="CU20" s="23"/>
      <c r="CV20" s="23"/>
      <c r="CW20" s="23"/>
      <c r="CX20" s="24"/>
      <c r="CZ20" s="6" t="s">
        <v>27</v>
      </c>
      <c r="DA20" s="23"/>
      <c r="DB20" s="23"/>
      <c r="DC20" s="23"/>
      <c r="DD20" s="23"/>
      <c r="DE20" s="23"/>
      <c r="DF20" s="23"/>
      <c r="DG20" s="24"/>
      <c r="DI20" s="6" t="s">
        <v>27</v>
      </c>
      <c r="DJ20" s="23"/>
      <c r="DK20" s="23"/>
      <c r="DL20" s="23"/>
      <c r="DM20" s="23"/>
      <c r="DN20" s="23"/>
      <c r="DO20" s="23"/>
      <c r="DP20" s="24"/>
      <c r="DR20" s="6" t="s">
        <v>27</v>
      </c>
      <c r="DS20" s="23"/>
      <c r="DT20" s="23"/>
      <c r="DU20" s="23"/>
      <c r="DV20" s="23"/>
      <c r="DW20" s="23"/>
      <c r="DX20" s="23"/>
      <c r="DY20" s="24"/>
      <c r="EA20" s="6" t="s">
        <v>27</v>
      </c>
      <c r="EB20" s="23"/>
      <c r="EC20" s="23"/>
      <c r="ED20" s="23"/>
      <c r="EE20" s="23"/>
      <c r="EF20" s="23"/>
      <c r="EG20" s="23"/>
      <c r="EH20" s="24"/>
      <c r="EJ20" s="6" t="s">
        <v>27</v>
      </c>
      <c r="EK20" s="23"/>
      <c r="EL20" s="23"/>
      <c r="EM20" s="23"/>
      <c r="EN20" s="23"/>
      <c r="EO20" s="23"/>
      <c r="EP20" s="23"/>
      <c r="EQ20" s="24"/>
      <c r="ES20" s="25"/>
      <c r="ET20" s="61"/>
      <c r="EU20" s="61"/>
      <c r="EV20" s="61"/>
      <c r="EX20" s="25"/>
      <c r="EY20" s="61"/>
      <c r="EZ20" s="61"/>
      <c r="FA20" s="61"/>
    </row>
    <row r="21" spans="1:157" x14ac:dyDescent="0.25">
      <c r="A21" s="52" t="s">
        <v>81</v>
      </c>
      <c r="B21" s="53"/>
      <c r="C21" s="53"/>
      <c r="D21" s="53"/>
      <c r="E21" s="53"/>
      <c r="F21" s="53"/>
      <c r="G21" s="53"/>
      <c r="H21" s="24"/>
      <c r="J21" s="48" t="s">
        <v>81</v>
      </c>
      <c r="K21" s="49"/>
      <c r="L21" s="49"/>
      <c r="M21" s="49"/>
      <c r="N21" s="49"/>
      <c r="O21" s="49"/>
      <c r="P21" s="49"/>
      <c r="Q21" s="24"/>
      <c r="S21" s="6" t="s">
        <v>82</v>
      </c>
      <c r="T21" s="23"/>
      <c r="U21" s="23"/>
      <c r="V21" s="23"/>
      <c r="W21" s="23"/>
      <c r="X21" s="23"/>
      <c r="Y21" s="49"/>
      <c r="Z21" s="24"/>
      <c r="AB21" s="6" t="s">
        <v>83</v>
      </c>
      <c r="AC21" s="23"/>
      <c r="AD21" s="23"/>
      <c r="AE21" s="23"/>
      <c r="AF21" s="23"/>
      <c r="AG21" s="23"/>
      <c r="AH21" s="24"/>
      <c r="AJ21" s="6" t="s">
        <v>71</v>
      </c>
      <c r="AK21" s="23"/>
      <c r="AL21" s="23"/>
      <c r="AM21" s="23"/>
      <c r="AN21" s="23"/>
      <c r="AO21" s="23"/>
      <c r="AP21" s="24"/>
      <c r="AR21" s="6" t="s">
        <v>69</v>
      </c>
      <c r="AS21" s="23"/>
      <c r="AT21" s="23"/>
      <c r="AU21" s="23"/>
      <c r="AV21" s="23"/>
      <c r="AW21" s="23"/>
      <c r="AX21" s="24"/>
      <c r="AZ21" s="6" t="s">
        <v>70</v>
      </c>
      <c r="BA21" s="23"/>
      <c r="BB21" s="23"/>
      <c r="BC21" s="23"/>
      <c r="BD21" s="23"/>
      <c r="BE21" s="23"/>
      <c r="BF21" s="24"/>
      <c r="BH21" s="6" t="s">
        <v>56</v>
      </c>
      <c r="BI21" s="23"/>
      <c r="BJ21" s="23"/>
      <c r="BK21" s="23"/>
      <c r="BL21" s="23"/>
      <c r="BM21" s="23"/>
      <c r="BN21" s="24"/>
      <c r="BP21" s="6" t="s">
        <v>53</v>
      </c>
      <c r="BQ21" s="23"/>
      <c r="BR21" s="23"/>
      <c r="BS21" s="23"/>
      <c r="BT21" s="23"/>
      <c r="BU21" s="23"/>
      <c r="BV21" s="23"/>
      <c r="BW21" s="24"/>
      <c r="BY21" s="6" t="s">
        <v>54</v>
      </c>
      <c r="BZ21" s="23"/>
      <c r="CA21" s="23"/>
      <c r="CB21" s="23"/>
      <c r="CC21" s="23"/>
      <c r="CD21" s="23"/>
      <c r="CE21" s="23"/>
      <c r="CF21" s="24"/>
      <c r="CH21" s="6" t="s">
        <v>49</v>
      </c>
      <c r="CI21" s="23"/>
      <c r="CJ21" s="23"/>
      <c r="CK21" s="23"/>
      <c r="CL21" s="23"/>
      <c r="CM21" s="23"/>
      <c r="CN21" s="23"/>
      <c r="CO21" s="24"/>
      <c r="CQ21" s="6" t="s">
        <v>55</v>
      </c>
      <c r="CR21" s="23"/>
      <c r="CS21" s="23"/>
      <c r="CT21" s="23"/>
      <c r="CU21" s="23"/>
      <c r="CV21" s="23"/>
      <c r="CW21" s="23"/>
      <c r="CX21" s="24"/>
      <c r="CZ21" s="6" t="s">
        <v>38</v>
      </c>
      <c r="DA21" s="23"/>
      <c r="DB21" s="23"/>
      <c r="DC21" s="23"/>
      <c r="DD21" s="23"/>
      <c r="DE21" s="23"/>
      <c r="DF21" s="23"/>
      <c r="DG21" s="24"/>
      <c r="DI21" s="6" t="s">
        <v>37</v>
      </c>
      <c r="DJ21" s="23"/>
      <c r="DK21" s="23"/>
      <c r="DL21" s="23"/>
      <c r="DM21" s="23"/>
      <c r="DN21" s="23"/>
      <c r="DO21" s="23"/>
      <c r="DP21" s="24"/>
      <c r="DR21" s="6" t="s">
        <v>36</v>
      </c>
      <c r="DS21" s="23"/>
      <c r="DT21" s="23"/>
      <c r="DU21" s="23"/>
      <c r="DV21" s="23"/>
      <c r="DW21" s="23"/>
      <c r="DX21" s="23"/>
      <c r="DY21" s="24"/>
      <c r="EA21" s="6" t="s">
        <v>35</v>
      </c>
      <c r="EB21" s="23"/>
      <c r="EC21" s="23"/>
      <c r="ED21" s="23"/>
      <c r="EE21" s="23"/>
      <c r="EF21" s="23"/>
      <c r="EG21" s="23"/>
      <c r="EH21" s="24"/>
      <c r="EJ21" s="6" t="s">
        <v>34</v>
      </c>
      <c r="EK21" s="23"/>
      <c r="EL21" s="23"/>
      <c r="EM21" s="23"/>
      <c r="EN21" s="23"/>
      <c r="EO21" s="23"/>
      <c r="EP21" s="23"/>
      <c r="EQ21" s="24"/>
      <c r="ES21" s="25"/>
      <c r="ET21" s="61"/>
      <c r="EU21" s="61"/>
      <c r="EV21" s="61"/>
      <c r="EX21" s="25"/>
      <c r="EY21" s="61"/>
      <c r="EZ21" s="61"/>
      <c r="FA21" s="61"/>
    </row>
    <row r="22" spans="1:157" s="11" customFormat="1" x14ac:dyDescent="0.25">
      <c r="A22" s="10" t="s">
        <v>28</v>
      </c>
      <c r="B22" s="20">
        <v>15.339</v>
      </c>
      <c r="C22" s="20">
        <v>1.335</v>
      </c>
      <c r="D22" s="20">
        <v>0.314</v>
      </c>
      <c r="E22" s="20">
        <v>1.831</v>
      </c>
      <c r="F22" s="20">
        <v>1.5429999999999999</v>
      </c>
      <c r="G22" s="20">
        <v>-12.034000000000001</v>
      </c>
      <c r="H22" s="21">
        <f>SUM(B22:G22)</f>
        <v>8.3279999999999976</v>
      </c>
      <c r="J22" s="10" t="s">
        <v>28</v>
      </c>
      <c r="K22" s="20">
        <v>13.97</v>
      </c>
      <c r="L22" s="20">
        <v>2.7970000000000002</v>
      </c>
      <c r="M22" s="20">
        <v>1.0640000000000001</v>
      </c>
      <c r="N22" s="20">
        <v>5.3390000000000004</v>
      </c>
      <c r="O22" s="20">
        <v>2.6040000000000001</v>
      </c>
      <c r="P22" s="20">
        <v>-7.492</v>
      </c>
      <c r="Q22" s="21">
        <f>SUM(K22:P22)</f>
        <v>18.282</v>
      </c>
      <c r="S22" s="10" t="s">
        <v>28</v>
      </c>
      <c r="T22" s="20">
        <v>11.743</v>
      </c>
      <c r="U22" s="20">
        <v>5.3819999999999997</v>
      </c>
      <c r="V22" s="20">
        <v>1.25</v>
      </c>
      <c r="W22" s="20">
        <v>5.7149999999999999</v>
      </c>
      <c r="X22" s="20">
        <v>4.8109999999999999</v>
      </c>
      <c r="Y22" s="20">
        <v>-5.431</v>
      </c>
      <c r="Z22" s="21">
        <f>SUM(T22:Y22)</f>
        <v>23.47</v>
      </c>
      <c r="AB22" s="10" t="s">
        <v>28</v>
      </c>
      <c r="AC22" s="20">
        <v>10.523999999999999</v>
      </c>
      <c r="AD22" s="20">
        <v>5.05</v>
      </c>
      <c r="AE22" s="20">
        <v>1.579</v>
      </c>
      <c r="AF22" s="20">
        <v>7.7930000000000001</v>
      </c>
      <c r="AG22" s="20">
        <v>2.7090000000000001</v>
      </c>
      <c r="AH22" s="21">
        <f>SUM(AC22:AG22)</f>
        <v>27.654999999999998</v>
      </c>
      <c r="AJ22" s="10" t="s">
        <v>28</v>
      </c>
      <c r="AK22" s="20">
        <v>6.4989999999999997</v>
      </c>
      <c r="AL22" s="20">
        <v>3.895</v>
      </c>
      <c r="AM22" s="20">
        <v>1.1279999999999999</v>
      </c>
      <c r="AN22" s="20">
        <v>5.8250000000000002</v>
      </c>
      <c r="AO22" s="20">
        <v>6.4290000000000003</v>
      </c>
      <c r="AP22" s="21">
        <f>SUM(AK22:AO22)</f>
        <v>23.776000000000003</v>
      </c>
      <c r="AR22" s="10" t="s">
        <v>28</v>
      </c>
      <c r="AS22" s="20">
        <v>7.0940000000000003</v>
      </c>
      <c r="AT22" s="20">
        <v>3.55</v>
      </c>
      <c r="AU22" s="20">
        <v>1.032</v>
      </c>
      <c r="AV22" s="20">
        <v>4.2729999999999997</v>
      </c>
      <c r="AW22" s="20">
        <v>4.1740000000000004</v>
      </c>
      <c r="AX22" s="21">
        <f>SUM(AS22:AW22)</f>
        <v>20.123000000000001</v>
      </c>
      <c r="AZ22" s="10" t="s">
        <v>28</v>
      </c>
      <c r="BA22" s="42">
        <v>7.9749999999999996</v>
      </c>
      <c r="BB22" s="42">
        <v>2.7469999999999999</v>
      </c>
      <c r="BC22" s="42">
        <v>1.016</v>
      </c>
      <c r="BD22" s="42">
        <v>5.0149999999999997</v>
      </c>
      <c r="BE22" s="42">
        <v>0.39</v>
      </c>
      <c r="BF22" s="21">
        <f>SUM(BA22:BE22)</f>
        <v>17.143000000000001</v>
      </c>
      <c r="BH22" s="10" t="s">
        <v>28</v>
      </c>
      <c r="BI22" s="20">
        <v>8.0350000000000001</v>
      </c>
      <c r="BJ22" s="20">
        <v>1.778</v>
      </c>
      <c r="BK22" s="20">
        <v>0.32800000000000001</v>
      </c>
      <c r="BL22" s="12">
        <v>4.4909999999999997</v>
      </c>
      <c r="BM22" s="12">
        <v>-2.7E-2</v>
      </c>
      <c r="BN22" s="21">
        <f>SUM(BI22:BM22)</f>
        <v>14.605</v>
      </c>
      <c r="BP22" s="10" t="s">
        <v>28</v>
      </c>
      <c r="BQ22" s="20">
        <v>10.983000000000001</v>
      </c>
      <c r="BR22" s="20">
        <v>2.2599999999999998</v>
      </c>
      <c r="BS22" s="20">
        <v>0.23699999999999999</v>
      </c>
      <c r="BT22" s="12">
        <v>3.3330000000000002</v>
      </c>
      <c r="BU22" s="12">
        <v>-2.1000000000000001E-2</v>
      </c>
      <c r="BV22" s="20">
        <v>0.27600000000000002</v>
      </c>
      <c r="BW22" s="21">
        <f>SUM(BQ22:BV22)</f>
        <v>17.068000000000001</v>
      </c>
      <c r="BY22" s="10" t="s">
        <v>28</v>
      </c>
      <c r="BZ22" s="20">
        <v>8.8119999999999994</v>
      </c>
      <c r="CA22" s="20">
        <v>2.0299999999999998</v>
      </c>
      <c r="CB22" s="20">
        <v>0.312</v>
      </c>
      <c r="CC22" s="12">
        <v>2.403</v>
      </c>
      <c r="CD22" s="12">
        <v>-1.4999999999999999E-2</v>
      </c>
      <c r="CE22" s="20">
        <v>2.02</v>
      </c>
      <c r="CF22" s="21">
        <v>15.561999999999999</v>
      </c>
      <c r="CH22" s="10" t="s">
        <v>28</v>
      </c>
      <c r="CI22" s="20">
        <v>7.407</v>
      </c>
      <c r="CJ22" s="20">
        <v>1.49</v>
      </c>
      <c r="CK22" s="12">
        <v>-0.67300000000000004</v>
      </c>
      <c r="CL22" s="12">
        <v>3.3620000000000001</v>
      </c>
      <c r="CM22" s="12">
        <v>-0.28399999999999997</v>
      </c>
      <c r="CN22" s="20">
        <v>1.9790000000000001</v>
      </c>
      <c r="CO22" s="21">
        <v>13.281000000000001</v>
      </c>
      <c r="CQ22" s="10" t="s">
        <v>28</v>
      </c>
      <c r="CR22" s="20">
        <v>7.02</v>
      </c>
      <c r="CS22" s="20">
        <v>1.25</v>
      </c>
      <c r="CT22" s="20">
        <v>2.44</v>
      </c>
      <c r="CU22" s="12">
        <v>-0.32</v>
      </c>
      <c r="CV22" s="12">
        <v>-1.4</v>
      </c>
      <c r="CW22" s="20">
        <v>1.29</v>
      </c>
      <c r="CX22" s="21">
        <v>10.29</v>
      </c>
      <c r="CZ22" s="10" t="s">
        <v>28</v>
      </c>
      <c r="DA22" s="20">
        <v>8.68</v>
      </c>
      <c r="DB22" s="20">
        <v>0.97</v>
      </c>
      <c r="DC22" s="20">
        <v>2.2200000000000002</v>
      </c>
      <c r="DD22" s="20">
        <v>0.28999999999999998</v>
      </c>
      <c r="DE22" s="20"/>
      <c r="DF22" s="20">
        <v>1.93</v>
      </c>
      <c r="DG22" s="21">
        <f>SUM(DA22:DF22)</f>
        <v>14.09</v>
      </c>
      <c r="DI22" s="10" t="s">
        <v>28</v>
      </c>
      <c r="DJ22" s="20">
        <f>DP22-SUM(DK22:DO25)</f>
        <v>8.5</v>
      </c>
      <c r="DK22" s="20">
        <v>0.82</v>
      </c>
      <c r="DL22" s="20">
        <v>0.56000000000000005</v>
      </c>
      <c r="DM22" s="20">
        <v>0.42</v>
      </c>
      <c r="DN22" s="20"/>
      <c r="DO22" s="20">
        <v>1.63</v>
      </c>
      <c r="DP22" s="21">
        <v>11.93</v>
      </c>
      <c r="DR22" s="10" t="s">
        <v>28</v>
      </c>
      <c r="DS22" s="12">
        <v>7.78</v>
      </c>
      <c r="DT22" s="12">
        <v>-1.3</v>
      </c>
      <c r="DU22" s="12">
        <v>1.56</v>
      </c>
      <c r="DV22" s="12">
        <v>-0.25</v>
      </c>
      <c r="DW22" s="20"/>
      <c r="DX22" s="20"/>
      <c r="DY22" s="21">
        <f>SUM(DS22:DX25)</f>
        <v>7.7900000000000009</v>
      </c>
      <c r="EA22" s="10" t="s">
        <v>28</v>
      </c>
      <c r="EB22" s="12">
        <f>5.32+1.69</f>
        <v>7.01</v>
      </c>
      <c r="EC22" s="12">
        <v>-1.43</v>
      </c>
      <c r="ED22" s="12">
        <v>2.2000000000000002</v>
      </c>
      <c r="EE22" s="12">
        <v>-0.32</v>
      </c>
      <c r="EF22" s="20"/>
      <c r="EG22" s="20"/>
      <c r="EH22" s="21">
        <f>SUM(EB22:EG25)</f>
        <v>7.46</v>
      </c>
      <c r="EJ22" s="10" t="s">
        <v>28</v>
      </c>
      <c r="EK22" s="12">
        <f>3.53+1.67</f>
        <v>5.1999999999999993</v>
      </c>
      <c r="EL22" s="12"/>
      <c r="EM22" s="12">
        <v>2.73</v>
      </c>
      <c r="EN22" s="12">
        <v>0.2</v>
      </c>
      <c r="EO22" s="20"/>
      <c r="EP22" s="20"/>
      <c r="EQ22" s="21">
        <f>SUM(EK22:EP25)</f>
        <v>8.129999999999999</v>
      </c>
      <c r="ES22" s="26"/>
      <c r="ET22" s="12"/>
      <c r="EU22" s="12"/>
      <c r="EV22" s="12"/>
      <c r="EX22" s="26"/>
      <c r="EY22" s="12"/>
      <c r="EZ22" s="12"/>
      <c r="FA22" s="12"/>
    </row>
    <row r="23" spans="1:157" x14ac:dyDescent="0.25">
      <c r="A23" s="52" t="s">
        <v>29</v>
      </c>
      <c r="B23" s="20"/>
      <c r="C23" s="20"/>
      <c r="D23" s="20"/>
      <c r="E23" s="12"/>
      <c r="F23" s="12"/>
      <c r="G23" s="12"/>
      <c r="H23" s="44">
        <f>+H22/Q22-1</f>
        <v>-0.54446997046275036</v>
      </c>
      <c r="J23" s="48" t="s">
        <v>29</v>
      </c>
      <c r="K23" s="20"/>
      <c r="L23" s="20"/>
      <c r="M23" s="20"/>
      <c r="N23" s="12"/>
      <c r="O23" s="12"/>
      <c r="P23" s="12"/>
      <c r="Q23" s="44">
        <f>+Q22/Z22-1</f>
        <v>-0.22104814657008942</v>
      </c>
      <c r="S23" s="6" t="s">
        <v>29</v>
      </c>
      <c r="T23" s="20"/>
      <c r="U23" s="20"/>
      <c r="V23" s="20"/>
      <c r="W23" s="12"/>
      <c r="X23" s="12"/>
      <c r="Y23" s="12"/>
      <c r="Z23" s="44">
        <f>+Z22/AH22-1</f>
        <v>-0.15132887362140657</v>
      </c>
      <c r="AB23" s="6" t="s">
        <v>29</v>
      </c>
      <c r="AC23" s="20"/>
      <c r="AD23" s="20"/>
      <c r="AE23" s="20"/>
      <c r="AF23" s="12"/>
      <c r="AG23" s="12"/>
      <c r="AH23" s="44">
        <f>+AH22/AP22-1</f>
        <v>0.16314771197846545</v>
      </c>
      <c r="AJ23" s="6" t="s">
        <v>29</v>
      </c>
      <c r="AK23" s="20"/>
      <c r="AL23" s="20"/>
      <c r="AM23" s="20"/>
      <c r="AN23" s="12"/>
      <c r="AO23" s="12"/>
      <c r="AP23" s="44">
        <f>+AP22/AX22-1</f>
        <v>0.18153356855339675</v>
      </c>
      <c r="AR23" s="6" t="s">
        <v>29</v>
      </c>
      <c r="AS23" s="20"/>
      <c r="AT23" s="20"/>
      <c r="AU23" s="20"/>
      <c r="AV23" s="12"/>
      <c r="AW23" s="12"/>
      <c r="AX23" s="44">
        <f>+AX22/BF22-1</f>
        <v>0.1738318847342939</v>
      </c>
      <c r="AZ23" s="6" t="s">
        <v>29</v>
      </c>
      <c r="BA23" s="20"/>
      <c r="BB23" s="20"/>
      <c r="BC23" s="20"/>
      <c r="BD23" s="12"/>
      <c r="BE23" s="12"/>
      <c r="BF23" s="44">
        <f>+BF22/BN22-1</f>
        <v>0.17377610407394739</v>
      </c>
      <c r="BH23" s="6" t="s">
        <v>29</v>
      </c>
      <c r="BI23" s="20"/>
      <c r="BJ23" s="20"/>
      <c r="BK23" s="20"/>
      <c r="BL23" s="12"/>
      <c r="BM23" s="12"/>
      <c r="BN23" s="21"/>
      <c r="BP23" s="6" t="s">
        <v>29</v>
      </c>
      <c r="BQ23" s="20"/>
      <c r="BR23" s="20"/>
      <c r="BS23" s="20"/>
      <c r="BT23" s="12"/>
      <c r="BU23" s="12"/>
      <c r="BV23" s="20"/>
      <c r="BW23" s="21"/>
      <c r="BY23" s="6" t="s">
        <v>29</v>
      </c>
      <c r="BZ23" s="20"/>
      <c r="CA23" s="20"/>
      <c r="CB23" s="20"/>
      <c r="CC23" s="12"/>
      <c r="CD23" s="12"/>
      <c r="CE23" s="20"/>
      <c r="CF23" s="21"/>
      <c r="CH23" s="6" t="s">
        <v>29</v>
      </c>
      <c r="CI23" s="20"/>
      <c r="CJ23" s="20"/>
      <c r="CK23" s="12"/>
      <c r="CL23" s="12"/>
      <c r="CM23" s="12"/>
      <c r="CN23" s="20"/>
      <c r="CO23" s="21"/>
      <c r="CQ23" s="6" t="s">
        <v>29</v>
      </c>
      <c r="CR23" s="20"/>
      <c r="CS23" s="20"/>
      <c r="CT23" s="20"/>
      <c r="CU23" s="12"/>
      <c r="CV23" s="12"/>
      <c r="CW23" s="20"/>
      <c r="CX23" s="21"/>
      <c r="CZ23" s="6" t="s">
        <v>29</v>
      </c>
      <c r="DA23" s="20"/>
      <c r="DB23" s="20"/>
      <c r="DC23" s="20"/>
      <c r="DD23" s="20"/>
      <c r="DE23" s="20"/>
      <c r="DF23" s="20"/>
      <c r="DG23" s="21"/>
      <c r="DI23" s="6" t="s">
        <v>29</v>
      </c>
      <c r="DJ23" s="20"/>
      <c r="DK23" s="20"/>
      <c r="DL23" s="20"/>
      <c r="DM23" s="20"/>
      <c r="DN23" s="20"/>
      <c r="DO23" s="20"/>
      <c r="DP23" s="21"/>
      <c r="DR23" s="6" t="s">
        <v>29</v>
      </c>
      <c r="DS23" s="12"/>
      <c r="DT23" s="12"/>
      <c r="DU23" s="12"/>
      <c r="DV23" s="12"/>
      <c r="DW23" s="20"/>
      <c r="DX23" s="20"/>
      <c r="DY23" s="21"/>
      <c r="EA23" s="6" t="s">
        <v>29</v>
      </c>
      <c r="EB23" s="12"/>
      <c r="EC23" s="12"/>
      <c r="ED23" s="12"/>
      <c r="EE23" s="12"/>
      <c r="EF23" s="20"/>
      <c r="EG23" s="20"/>
      <c r="EH23" s="21"/>
      <c r="EJ23" s="6" t="s">
        <v>29</v>
      </c>
      <c r="EK23" s="12"/>
      <c r="EL23" s="12"/>
      <c r="EM23" s="12"/>
      <c r="EN23" s="12"/>
      <c r="EO23" s="20"/>
      <c r="EP23" s="20"/>
      <c r="EQ23" s="21"/>
      <c r="ES23" s="25"/>
      <c r="EX23" s="25"/>
    </row>
    <row r="24" spans="1:157" x14ac:dyDescent="0.25">
      <c r="A24" s="52" t="s">
        <v>30</v>
      </c>
      <c r="B24" s="20"/>
      <c r="C24" s="20"/>
      <c r="D24" s="20"/>
      <c r="E24" s="12"/>
      <c r="F24" s="12"/>
      <c r="G24" s="12"/>
      <c r="H24" s="21"/>
      <c r="J24" s="48" t="s">
        <v>30</v>
      </c>
      <c r="K24" s="20"/>
      <c r="L24" s="20"/>
      <c r="M24" s="20"/>
      <c r="N24" s="12"/>
      <c r="O24" s="12"/>
      <c r="P24" s="12"/>
      <c r="Q24" s="21"/>
      <c r="S24" s="6" t="s">
        <v>30</v>
      </c>
      <c r="T24" s="20"/>
      <c r="U24" s="20"/>
      <c r="V24" s="20"/>
      <c r="W24" s="12"/>
      <c r="X24" s="12"/>
      <c r="Y24" s="12"/>
      <c r="Z24" s="21"/>
      <c r="AB24" s="6" t="s">
        <v>30</v>
      </c>
      <c r="AC24" s="20"/>
      <c r="AD24" s="20"/>
      <c r="AE24" s="20"/>
      <c r="AF24" s="12"/>
      <c r="AG24" s="12"/>
      <c r="AH24" s="21"/>
      <c r="AJ24" s="6" t="s">
        <v>30</v>
      </c>
      <c r="AK24" s="20"/>
      <c r="AL24" s="20"/>
      <c r="AM24" s="20"/>
      <c r="AN24" s="12"/>
      <c r="AO24" s="12"/>
      <c r="AP24" s="21"/>
      <c r="AR24" s="6" t="s">
        <v>30</v>
      </c>
      <c r="AS24" s="20"/>
      <c r="AT24" s="20"/>
      <c r="AU24" s="20"/>
      <c r="AV24" s="12"/>
      <c r="AW24" s="12"/>
      <c r="AX24" s="21"/>
      <c r="AZ24" s="6" t="s">
        <v>30</v>
      </c>
      <c r="BA24" s="20"/>
      <c r="BB24" s="20"/>
      <c r="BC24" s="20"/>
      <c r="BD24" s="12"/>
      <c r="BE24" s="12"/>
      <c r="BF24" s="21"/>
      <c r="BH24" s="6" t="s">
        <v>30</v>
      </c>
      <c r="BI24" s="20"/>
      <c r="BJ24" s="20"/>
      <c r="BK24" s="20"/>
      <c r="BL24" s="12"/>
      <c r="BM24" s="12"/>
      <c r="BN24" s="21"/>
      <c r="BP24" s="6" t="s">
        <v>30</v>
      </c>
      <c r="BQ24" s="20"/>
      <c r="BR24" s="20"/>
      <c r="BS24" s="20"/>
      <c r="BT24" s="12"/>
      <c r="BU24" s="12"/>
      <c r="BV24" s="20"/>
      <c r="BW24" s="21"/>
      <c r="BY24" s="6" t="s">
        <v>30</v>
      </c>
      <c r="BZ24" s="20"/>
      <c r="CA24" s="20"/>
      <c r="CB24" s="20"/>
      <c r="CC24" s="12"/>
      <c r="CD24" s="12"/>
      <c r="CE24" s="20"/>
      <c r="CF24" s="21"/>
      <c r="CH24" s="6" t="s">
        <v>30</v>
      </c>
      <c r="CI24" s="20"/>
      <c r="CJ24" s="20"/>
      <c r="CK24" s="12"/>
      <c r="CL24" s="12"/>
      <c r="CM24" s="12"/>
      <c r="CN24" s="20"/>
      <c r="CO24" s="21"/>
      <c r="CQ24" s="6" t="s">
        <v>30</v>
      </c>
      <c r="CR24" s="20"/>
      <c r="CS24" s="20"/>
      <c r="CT24" s="20"/>
      <c r="CU24" s="12"/>
      <c r="CV24" s="12"/>
      <c r="CW24" s="20"/>
      <c r="CX24" s="21"/>
      <c r="CZ24" s="6" t="s">
        <v>30</v>
      </c>
      <c r="DA24" s="20"/>
      <c r="DB24" s="20"/>
      <c r="DC24" s="20"/>
      <c r="DD24" s="20"/>
      <c r="DE24" s="20"/>
      <c r="DF24" s="20"/>
      <c r="DG24" s="21"/>
      <c r="DI24" s="6" t="s">
        <v>30</v>
      </c>
      <c r="DJ24" s="20"/>
      <c r="DK24" s="20"/>
      <c r="DL24" s="20"/>
      <c r="DM24" s="20"/>
      <c r="DN24" s="20"/>
      <c r="DO24" s="20"/>
      <c r="DP24" s="21"/>
      <c r="DR24" s="6" t="s">
        <v>30</v>
      </c>
      <c r="DS24" s="12"/>
      <c r="DT24" s="12"/>
      <c r="DU24" s="12"/>
      <c r="DV24" s="12"/>
      <c r="DW24" s="20"/>
      <c r="DX24" s="20"/>
      <c r="DY24" s="21"/>
      <c r="EA24" s="6" t="s">
        <v>30</v>
      </c>
      <c r="EB24" s="12"/>
      <c r="EC24" s="12"/>
      <c r="ED24" s="12"/>
      <c r="EE24" s="12"/>
      <c r="EF24" s="20"/>
      <c r="EG24" s="20"/>
      <c r="EH24" s="21"/>
      <c r="EJ24" s="6" t="s">
        <v>30</v>
      </c>
      <c r="EK24" s="12"/>
      <c r="EL24" s="12"/>
      <c r="EM24" s="12"/>
      <c r="EN24" s="12"/>
      <c r="EO24" s="20"/>
      <c r="EP24" s="20"/>
      <c r="EQ24" s="21"/>
      <c r="ES24" s="25"/>
      <c r="EX24" s="25"/>
    </row>
    <row r="25" spans="1:157" x14ac:dyDescent="0.25">
      <c r="A25" s="52" t="s">
        <v>26</v>
      </c>
      <c r="B25" s="20"/>
      <c r="C25" s="20"/>
      <c r="D25" s="20"/>
      <c r="E25" s="12"/>
      <c r="F25" s="12"/>
      <c r="G25" s="12"/>
      <c r="H25" s="21"/>
      <c r="J25" s="48" t="s">
        <v>26</v>
      </c>
      <c r="K25" s="20"/>
      <c r="L25" s="20"/>
      <c r="M25" s="20"/>
      <c r="N25" s="12"/>
      <c r="O25" s="12"/>
      <c r="P25" s="12"/>
      <c r="Q25" s="21"/>
      <c r="S25" s="6" t="s">
        <v>26</v>
      </c>
      <c r="T25" s="20"/>
      <c r="U25" s="20"/>
      <c r="V25" s="20"/>
      <c r="W25" s="12"/>
      <c r="X25" s="12"/>
      <c r="Y25" s="12"/>
      <c r="Z25" s="21"/>
      <c r="AB25" s="6" t="s">
        <v>26</v>
      </c>
      <c r="AC25" s="20"/>
      <c r="AD25" s="20"/>
      <c r="AE25" s="20"/>
      <c r="AF25" s="12"/>
      <c r="AG25" s="12"/>
      <c r="AH25" s="21"/>
      <c r="AJ25" s="6" t="s">
        <v>26</v>
      </c>
      <c r="AK25" s="20"/>
      <c r="AL25" s="20"/>
      <c r="AM25" s="20"/>
      <c r="AN25" s="12"/>
      <c r="AO25" s="12"/>
      <c r="AP25" s="21"/>
      <c r="AR25" s="6" t="s">
        <v>26</v>
      </c>
      <c r="AS25" s="20"/>
      <c r="AT25" s="20"/>
      <c r="AU25" s="20"/>
      <c r="AV25" s="12"/>
      <c r="AW25" s="12"/>
      <c r="AX25" s="21"/>
      <c r="AZ25" s="6" t="s">
        <v>26</v>
      </c>
      <c r="BA25" s="20"/>
      <c r="BB25" s="20"/>
      <c r="BC25" s="20"/>
      <c r="BD25" s="12"/>
      <c r="BE25" s="12"/>
      <c r="BF25" s="21"/>
      <c r="BH25" s="6" t="s">
        <v>26</v>
      </c>
      <c r="BI25" s="20"/>
      <c r="BJ25" s="20"/>
      <c r="BK25" s="20"/>
      <c r="BL25" s="12"/>
      <c r="BM25" s="12"/>
      <c r="BN25" s="21"/>
      <c r="BP25" s="6" t="s">
        <v>26</v>
      </c>
      <c r="BQ25" s="20"/>
      <c r="BR25" s="20"/>
      <c r="BS25" s="20"/>
      <c r="BT25" s="12"/>
      <c r="BU25" s="12"/>
      <c r="BV25" s="20"/>
      <c r="BW25" s="21"/>
      <c r="BY25" s="6" t="s">
        <v>26</v>
      </c>
      <c r="BZ25" s="20"/>
      <c r="CA25" s="20"/>
      <c r="CB25" s="20"/>
      <c r="CC25" s="12"/>
      <c r="CD25" s="12"/>
      <c r="CE25" s="20"/>
      <c r="CF25" s="21"/>
      <c r="CH25" s="6" t="s">
        <v>26</v>
      </c>
      <c r="CI25" s="20"/>
      <c r="CJ25" s="20"/>
      <c r="CK25" s="12"/>
      <c r="CL25" s="12"/>
      <c r="CM25" s="12"/>
      <c r="CN25" s="20"/>
      <c r="CO25" s="21"/>
      <c r="CQ25" s="6" t="s">
        <v>26</v>
      </c>
      <c r="CR25" s="20"/>
      <c r="CS25" s="20"/>
      <c r="CT25" s="20"/>
      <c r="CU25" s="12"/>
      <c r="CV25" s="12"/>
      <c r="CW25" s="20"/>
      <c r="CX25" s="21"/>
      <c r="CZ25" s="6" t="s">
        <v>26</v>
      </c>
      <c r="DA25" s="20"/>
      <c r="DB25" s="20"/>
      <c r="DC25" s="20"/>
      <c r="DD25" s="20"/>
      <c r="DE25" s="20"/>
      <c r="DF25" s="20"/>
      <c r="DG25" s="21"/>
      <c r="DI25" s="6" t="s">
        <v>26</v>
      </c>
      <c r="DJ25" s="20"/>
      <c r="DK25" s="20"/>
      <c r="DL25" s="20"/>
      <c r="DM25" s="20"/>
      <c r="DN25" s="20"/>
      <c r="DO25" s="20"/>
      <c r="DP25" s="21"/>
      <c r="DR25" s="6" t="s">
        <v>26</v>
      </c>
      <c r="DS25" s="12"/>
      <c r="DT25" s="12"/>
      <c r="DU25" s="12"/>
      <c r="DV25" s="12"/>
      <c r="DW25" s="20"/>
      <c r="DX25" s="20"/>
      <c r="DY25" s="21"/>
      <c r="EA25" s="6" t="s">
        <v>26</v>
      </c>
      <c r="EB25" s="12"/>
      <c r="EC25" s="12"/>
      <c r="ED25" s="12"/>
      <c r="EE25" s="12"/>
      <c r="EF25" s="20"/>
      <c r="EG25" s="20"/>
      <c r="EH25" s="21"/>
      <c r="EJ25" s="6" t="s">
        <v>26</v>
      </c>
      <c r="EK25" s="12"/>
      <c r="EL25" s="12"/>
      <c r="EM25" s="12"/>
      <c r="EN25" s="12"/>
      <c r="EO25" s="20"/>
      <c r="EP25" s="20"/>
      <c r="EQ25" s="21"/>
      <c r="ES25" s="25"/>
      <c r="EX25" s="25"/>
    </row>
    <row r="26" spans="1:157" x14ac:dyDescent="0.25">
      <c r="A26" s="52" t="s">
        <v>31</v>
      </c>
      <c r="B26" s="56">
        <v>687</v>
      </c>
      <c r="C26" s="56">
        <v>357</v>
      </c>
      <c r="D26" s="56">
        <v>373</v>
      </c>
      <c r="E26" s="56">
        <v>778</v>
      </c>
      <c r="F26" s="56">
        <v>255</v>
      </c>
      <c r="G26" s="50"/>
      <c r="H26" s="58">
        <f>SUM(B26:F27)</f>
        <v>2450</v>
      </c>
      <c r="J26" s="48" t="s">
        <v>31</v>
      </c>
      <c r="K26" s="56">
        <v>702</v>
      </c>
      <c r="L26" s="56">
        <v>335</v>
      </c>
      <c r="M26" s="56">
        <v>346</v>
      </c>
      <c r="N26" s="56">
        <v>807</v>
      </c>
      <c r="O26" s="56">
        <v>302</v>
      </c>
      <c r="P26" s="46"/>
      <c r="Q26" s="58">
        <f>SUM(K26:O27)</f>
        <v>2492</v>
      </c>
      <c r="S26" s="6" t="s">
        <v>31</v>
      </c>
      <c r="T26" s="56">
        <v>837</v>
      </c>
      <c r="U26" s="56">
        <v>364</v>
      </c>
      <c r="V26" s="56">
        <v>289</v>
      </c>
      <c r="W26" s="56">
        <v>834</v>
      </c>
      <c r="X26" s="56">
        <v>273</v>
      </c>
      <c r="Y26" s="46"/>
      <c r="Z26" s="58">
        <f>SUM(T26:X27)</f>
        <v>2597</v>
      </c>
      <c r="AB26" s="6" t="s">
        <v>31</v>
      </c>
      <c r="AC26" s="56">
        <v>783</v>
      </c>
      <c r="AD26" s="56">
        <v>368</v>
      </c>
      <c r="AE26" s="56">
        <v>314</v>
      </c>
      <c r="AF26" s="56">
        <v>708</v>
      </c>
      <c r="AG26" s="56">
        <v>310</v>
      </c>
      <c r="AH26" s="58">
        <f>SUM(AC26:AG27)</f>
        <v>2483</v>
      </c>
      <c r="AJ26" s="6" t="s">
        <v>31</v>
      </c>
      <c r="AK26" s="56">
        <v>743</v>
      </c>
      <c r="AL26" s="56">
        <v>326</v>
      </c>
      <c r="AM26" s="56">
        <v>277</v>
      </c>
      <c r="AN26" s="56">
        <v>611</v>
      </c>
      <c r="AO26" s="56">
        <v>361</v>
      </c>
      <c r="AP26" s="58">
        <f>SUM(AK26:AO27)</f>
        <v>2318</v>
      </c>
      <c r="AR26" s="6" t="s">
        <v>31</v>
      </c>
      <c r="AS26" s="56">
        <v>789</v>
      </c>
      <c r="AT26" s="56">
        <v>298</v>
      </c>
      <c r="AU26" s="56">
        <v>227</v>
      </c>
      <c r="AV26" s="56">
        <v>532</v>
      </c>
      <c r="AW26" s="56">
        <v>240</v>
      </c>
      <c r="AX26" s="58">
        <f>SUM(AS26:AW27)</f>
        <v>2086</v>
      </c>
      <c r="AZ26" s="6" t="s">
        <v>31</v>
      </c>
      <c r="BA26" s="56">
        <v>773</v>
      </c>
      <c r="BB26" s="56">
        <v>208</v>
      </c>
      <c r="BC26" s="56">
        <v>185</v>
      </c>
      <c r="BD26" s="56">
        <v>532</v>
      </c>
      <c r="BE26" s="56">
        <v>187</v>
      </c>
      <c r="BF26" s="58">
        <f>SUM(BA26:BE27)</f>
        <v>1885</v>
      </c>
      <c r="BH26" s="6" t="s">
        <v>31</v>
      </c>
      <c r="BI26" s="56">
        <v>656</v>
      </c>
      <c r="BJ26" s="56">
        <v>198</v>
      </c>
      <c r="BK26" s="56">
        <v>175</v>
      </c>
      <c r="BL26" s="56">
        <v>530</v>
      </c>
      <c r="BM26" s="56">
        <v>140</v>
      </c>
      <c r="BN26" s="58">
        <f>SUM(BI26:BM27)</f>
        <v>1699</v>
      </c>
      <c r="BP26" s="6" t="s">
        <v>31</v>
      </c>
      <c r="BQ26" s="56">
        <v>656</v>
      </c>
      <c r="BR26" s="56">
        <v>165</v>
      </c>
      <c r="BS26" s="56">
        <v>120</v>
      </c>
      <c r="BT26" s="56">
        <v>602</v>
      </c>
      <c r="BU26" s="56">
        <v>91</v>
      </c>
      <c r="BV26" s="56">
        <v>74</v>
      </c>
      <c r="BW26" s="58">
        <f>SUM(BQ26:BV27)</f>
        <v>1708</v>
      </c>
      <c r="BY26" s="6" t="s">
        <v>31</v>
      </c>
      <c r="BZ26" s="56">
        <v>582</v>
      </c>
      <c r="CA26" s="56">
        <v>102</v>
      </c>
      <c r="CB26" s="56">
        <v>64</v>
      </c>
      <c r="CC26" s="56">
        <v>586</v>
      </c>
      <c r="CD26" s="56">
        <v>79</v>
      </c>
      <c r="CE26" s="16">
        <v>85</v>
      </c>
      <c r="CF26" s="18">
        <v>1498</v>
      </c>
      <c r="CH26" s="6" t="s">
        <v>31</v>
      </c>
      <c r="CI26" s="16">
        <v>478</v>
      </c>
      <c r="CJ26" s="16">
        <v>86</v>
      </c>
      <c r="CK26" s="16">
        <v>16</v>
      </c>
      <c r="CL26" s="16">
        <v>536</v>
      </c>
      <c r="CM26" s="16">
        <v>52</v>
      </c>
      <c r="CN26" s="16">
        <v>83</v>
      </c>
      <c r="CO26" s="18">
        <v>1251</v>
      </c>
      <c r="CQ26" s="6" t="s">
        <v>31</v>
      </c>
      <c r="CR26" s="16">
        <v>478</v>
      </c>
      <c r="CS26" s="16">
        <v>64</v>
      </c>
      <c r="CT26" s="16">
        <v>445</v>
      </c>
      <c r="CU26" s="16">
        <v>22</v>
      </c>
      <c r="CV26" s="16">
        <v>24</v>
      </c>
      <c r="CW26" s="16">
        <v>77</v>
      </c>
      <c r="CX26" s="18">
        <v>1110</v>
      </c>
      <c r="CZ26" s="6" t="s">
        <v>31</v>
      </c>
      <c r="DA26" s="16">
        <v>490</v>
      </c>
      <c r="DB26" s="16">
        <v>59</v>
      </c>
      <c r="DC26" s="16">
        <v>433</v>
      </c>
      <c r="DD26" s="16">
        <v>26</v>
      </c>
      <c r="DE26" s="16"/>
      <c r="DF26" s="16">
        <v>93</v>
      </c>
      <c r="DG26" s="18">
        <f>SUM(DA26:DF27)</f>
        <v>1101</v>
      </c>
      <c r="DI26" s="6" t="s">
        <v>31</v>
      </c>
      <c r="DJ26" s="16">
        <f>532-67</f>
        <v>465</v>
      </c>
      <c r="DK26" s="16">
        <f>58-11</f>
        <v>47</v>
      </c>
      <c r="DL26" s="16">
        <f>414</f>
        <v>414</v>
      </c>
      <c r="DM26" s="16">
        <f>35</f>
        <v>35</v>
      </c>
      <c r="DN26" s="16"/>
      <c r="DO26" s="16">
        <f>67</f>
        <v>67</v>
      </c>
      <c r="DP26" s="18">
        <f>SUM(DJ26:DO27)</f>
        <v>1028</v>
      </c>
      <c r="DR26" s="6" t="s">
        <v>31</v>
      </c>
      <c r="DS26" s="16">
        <v>397</v>
      </c>
      <c r="DT26" s="16">
        <v>29</v>
      </c>
      <c r="DU26" s="16">
        <v>423</v>
      </c>
      <c r="DV26" s="16">
        <v>31</v>
      </c>
      <c r="DW26" s="16"/>
      <c r="DX26" s="16"/>
      <c r="DY26" s="18">
        <f>SUM(DS26:DX27)</f>
        <v>880</v>
      </c>
      <c r="EA26" s="6" t="s">
        <v>31</v>
      </c>
      <c r="EB26" s="16">
        <f>365+4</f>
        <v>369</v>
      </c>
      <c r="EC26" s="16">
        <v>11</v>
      </c>
      <c r="ED26" s="16">
        <v>403</v>
      </c>
      <c r="EE26" s="16">
        <v>23</v>
      </c>
      <c r="EF26" s="16"/>
      <c r="EG26" s="16"/>
      <c r="EH26" s="18">
        <f>SUM(EB26:EG27)</f>
        <v>806</v>
      </c>
      <c r="EJ26" s="6" t="s">
        <v>31</v>
      </c>
      <c r="EK26" s="16">
        <f>397+5</f>
        <v>402</v>
      </c>
      <c r="EL26" s="16"/>
      <c r="EM26" s="16">
        <v>369</v>
      </c>
      <c r="EN26" s="16">
        <f>11+8</f>
        <v>19</v>
      </c>
      <c r="EO26" s="16"/>
      <c r="EP26" s="16"/>
      <c r="EQ26" s="18">
        <f>SUM(EK26:EP27)</f>
        <v>790</v>
      </c>
      <c r="ES26" s="25"/>
      <c r="EX26" s="25"/>
    </row>
    <row r="27" spans="1:157" ht="13.8" thickBot="1" x14ac:dyDescent="0.3">
      <c r="A27" s="9" t="s">
        <v>32</v>
      </c>
      <c r="B27" s="57"/>
      <c r="C27" s="57"/>
      <c r="D27" s="57"/>
      <c r="E27" s="57"/>
      <c r="F27" s="57"/>
      <c r="G27" s="51"/>
      <c r="H27" s="59"/>
      <c r="J27" s="9" t="s">
        <v>32</v>
      </c>
      <c r="K27" s="57"/>
      <c r="L27" s="57"/>
      <c r="M27" s="57"/>
      <c r="N27" s="57"/>
      <c r="O27" s="57"/>
      <c r="P27" s="47"/>
      <c r="Q27" s="59"/>
      <c r="S27" s="9" t="s">
        <v>32</v>
      </c>
      <c r="T27" s="57"/>
      <c r="U27" s="57"/>
      <c r="V27" s="57"/>
      <c r="W27" s="57"/>
      <c r="X27" s="57"/>
      <c r="Y27" s="47"/>
      <c r="Z27" s="59"/>
      <c r="AB27" s="9" t="s">
        <v>32</v>
      </c>
      <c r="AC27" s="57"/>
      <c r="AD27" s="57"/>
      <c r="AE27" s="57"/>
      <c r="AF27" s="57"/>
      <c r="AG27" s="57"/>
      <c r="AH27" s="59"/>
      <c r="AJ27" s="9" t="s">
        <v>32</v>
      </c>
      <c r="AK27" s="57"/>
      <c r="AL27" s="57"/>
      <c r="AM27" s="57"/>
      <c r="AN27" s="57"/>
      <c r="AO27" s="57"/>
      <c r="AP27" s="59"/>
      <c r="AR27" s="9" t="s">
        <v>32</v>
      </c>
      <c r="AS27" s="57"/>
      <c r="AT27" s="57"/>
      <c r="AU27" s="57"/>
      <c r="AV27" s="57"/>
      <c r="AW27" s="57"/>
      <c r="AX27" s="59"/>
      <c r="AZ27" s="9" t="s">
        <v>32</v>
      </c>
      <c r="BA27" s="57"/>
      <c r="BB27" s="57"/>
      <c r="BC27" s="57"/>
      <c r="BD27" s="57"/>
      <c r="BE27" s="57"/>
      <c r="BF27" s="59"/>
      <c r="BH27" s="9" t="s">
        <v>32</v>
      </c>
      <c r="BI27" s="57"/>
      <c r="BJ27" s="57"/>
      <c r="BK27" s="57"/>
      <c r="BL27" s="57"/>
      <c r="BM27" s="57"/>
      <c r="BN27" s="59"/>
      <c r="BP27" s="9" t="s">
        <v>32</v>
      </c>
      <c r="BQ27" s="57"/>
      <c r="BR27" s="57"/>
      <c r="BS27" s="57"/>
      <c r="BT27" s="57"/>
      <c r="BU27" s="57"/>
      <c r="BV27" s="57"/>
      <c r="BW27" s="59"/>
      <c r="BY27" s="9" t="s">
        <v>32</v>
      </c>
      <c r="BZ27" s="57"/>
      <c r="CA27" s="57"/>
      <c r="CB27" s="57"/>
      <c r="CC27" s="57"/>
      <c r="CD27" s="57"/>
      <c r="CE27" s="17"/>
      <c r="CF27" s="19"/>
      <c r="CH27" s="9" t="s">
        <v>32</v>
      </c>
      <c r="CI27" s="17"/>
      <c r="CJ27" s="17"/>
      <c r="CK27" s="17"/>
      <c r="CL27" s="17"/>
      <c r="CM27" s="17"/>
      <c r="CN27" s="17"/>
      <c r="CO27" s="19"/>
      <c r="CQ27" s="9" t="s">
        <v>32</v>
      </c>
      <c r="CR27" s="17"/>
      <c r="CS27" s="17"/>
      <c r="CT27" s="17"/>
      <c r="CU27" s="17"/>
      <c r="CV27" s="17"/>
      <c r="CW27" s="17"/>
      <c r="CX27" s="19"/>
      <c r="CZ27" s="9" t="s">
        <v>32</v>
      </c>
      <c r="DA27" s="17"/>
      <c r="DB27" s="17"/>
      <c r="DC27" s="17"/>
      <c r="DD27" s="17"/>
      <c r="DE27" s="17"/>
      <c r="DF27" s="17"/>
      <c r="DG27" s="19"/>
      <c r="DI27" s="9" t="s">
        <v>32</v>
      </c>
      <c r="DJ27" s="17"/>
      <c r="DK27" s="17"/>
      <c r="DL27" s="17"/>
      <c r="DM27" s="17"/>
      <c r="DN27" s="17"/>
      <c r="DO27" s="17"/>
      <c r="DP27" s="19"/>
      <c r="DR27" s="9" t="s">
        <v>32</v>
      </c>
      <c r="DS27" s="17"/>
      <c r="DT27" s="17"/>
      <c r="DU27" s="17"/>
      <c r="DV27" s="17"/>
      <c r="DW27" s="17"/>
      <c r="DX27" s="17"/>
      <c r="DY27" s="19"/>
      <c r="EA27" s="9" t="s">
        <v>32</v>
      </c>
      <c r="EB27" s="17"/>
      <c r="EC27" s="17"/>
      <c r="ED27" s="17"/>
      <c r="EE27" s="17"/>
      <c r="EF27" s="17"/>
      <c r="EG27" s="17"/>
      <c r="EH27" s="19"/>
      <c r="EJ27" s="9" t="s">
        <v>32</v>
      </c>
      <c r="EK27" s="17"/>
      <c r="EL27" s="17"/>
      <c r="EM27" s="17"/>
      <c r="EN27" s="17"/>
      <c r="EO27" s="17"/>
      <c r="EP27" s="17"/>
      <c r="EQ27" s="19"/>
      <c r="ES27" s="25"/>
      <c r="EX27" s="25"/>
    </row>
    <row r="28" spans="1:157" x14ac:dyDescent="0.25">
      <c r="A28" s="41"/>
      <c r="J28" s="41"/>
      <c r="S28" s="41"/>
      <c r="AB28" s="41"/>
      <c r="AJ28" s="41"/>
      <c r="AR28" s="41"/>
      <c r="AZ28" s="41"/>
      <c r="BH28" s="41" t="s">
        <v>57</v>
      </c>
      <c r="EJ28" s="40" t="s">
        <v>58</v>
      </c>
    </row>
    <row r="29" spans="1:157" hidden="1" x14ac:dyDescent="0.25">
      <c r="B29" s="15">
        <f>ROUND(B17,2)+0.01</f>
        <v>88.940000000000012</v>
      </c>
      <c r="C29" s="15">
        <f t="shared" ref="C29:F29" si="59">ROUND(C17,2)</f>
        <v>28.41</v>
      </c>
      <c r="D29" s="15">
        <f t="shared" si="59"/>
        <v>15.58</v>
      </c>
      <c r="E29" s="15">
        <f t="shared" si="59"/>
        <v>57.9</v>
      </c>
      <c r="F29" s="15">
        <f t="shared" si="59"/>
        <v>34.57</v>
      </c>
      <c r="G29" s="15"/>
      <c r="H29" s="15">
        <f>SUM(B29:F29)</f>
        <v>225.4</v>
      </c>
      <c r="K29" s="15">
        <f>ROUND(K17,2)+0.01</f>
        <v>103.23</v>
      </c>
      <c r="L29" s="15">
        <f t="shared" ref="L29:O29" si="60">ROUND(L17,2)</f>
        <v>30.51</v>
      </c>
      <c r="M29" s="15">
        <f t="shared" si="60"/>
        <v>16.559999999999999</v>
      </c>
      <c r="N29" s="15">
        <f t="shared" si="60"/>
        <v>64.53</v>
      </c>
      <c r="O29" s="15">
        <f t="shared" si="60"/>
        <v>41.61</v>
      </c>
      <c r="P29" s="15"/>
      <c r="Q29" s="15">
        <f>SUM(K29:O29)</f>
        <v>256.44</v>
      </c>
      <c r="T29" s="15">
        <f>ROUND(T17,2)+0.01</f>
        <v>92.03</v>
      </c>
      <c r="U29" s="15">
        <f t="shared" ref="U29:X29" si="61">ROUND(U17,2)</f>
        <v>34.17</v>
      </c>
      <c r="V29" s="15">
        <f t="shared" si="61"/>
        <v>15.79</v>
      </c>
      <c r="W29" s="15">
        <f t="shared" si="61"/>
        <v>64.69</v>
      </c>
      <c r="X29" s="15">
        <f t="shared" si="61"/>
        <v>43.64</v>
      </c>
      <c r="Y29" s="15"/>
      <c r="Z29" s="15">
        <f>SUM(T29:X29)</f>
        <v>250.32</v>
      </c>
      <c r="AC29" s="15">
        <f>ROUND(AC17,2)+0.01</f>
        <v>94.02000000000001</v>
      </c>
      <c r="AD29" s="15">
        <f t="shared" ref="AD29:AG29" si="62">ROUND(AD17,2)</f>
        <v>33.49</v>
      </c>
      <c r="AE29" s="15">
        <f t="shared" si="62"/>
        <v>14.65</v>
      </c>
      <c r="AF29" s="15">
        <f t="shared" si="62"/>
        <v>64.7</v>
      </c>
      <c r="AG29" s="15">
        <f t="shared" si="62"/>
        <v>44.62</v>
      </c>
      <c r="AH29" s="15">
        <f>SUM(AC29:AG29)</f>
        <v>251.48000000000002</v>
      </c>
      <c r="AK29" s="15">
        <f>ROUND(AK17,2)+0.01</f>
        <v>88.51</v>
      </c>
      <c r="AL29" s="15">
        <f t="shared" ref="AL29:AO29" si="63">ROUND(AL17,2)</f>
        <v>26.69</v>
      </c>
      <c r="AM29" s="15">
        <f t="shared" si="63"/>
        <v>11.67</v>
      </c>
      <c r="AN29" s="15">
        <f t="shared" si="63"/>
        <v>52.53</v>
      </c>
      <c r="AO29" s="15">
        <f t="shared" si="63"/>
        <v>45.99</v>
      </c>
      <c r="AP29" s="15">
        <f>SUM(AK29:AO29)</f>
        <v>225.39000000000001</v>
      </c>
      <c r="AS29" s="15">
        <f>ROUND(AS17,2)+0.01</f>
        <v>84.17</v>
      </c>
      <c r="AT29" s="15">
        <f t="shared" ref="AT29:AW29" si="64">ROUND(AT17,2)</f>
        <v>22.75</v>
      </c>
      <c r="AU29" s="15">
        <f t="shared" si="64"/>
        <v>8.5500000000000007</v>
      </c>
      <c r="AV29" s="15">
        <f t="shared" si="64"/>
        <v>42.1</v>
      </c>
      <c r="AW29" s="15">
        <f t="shared" si="64"/>
        <v>21.37</v>
      </c>
      <c r="AX29" s="15">
        <f>SUM(AS29:AW29)</f>
        <v>178.94</v>
      </c>
      <c r="BA29" s="15">
        <f>ROUND(BA17,2)+0.01</f>
        <v>79.150000000000006</v>
      </c>
      <c r="BB29" s="15">
        <f t="shared" ref="BB29:BE29" si="65">ROUND(BB17,2)</f>
        <v>21.09</v>
      </c>
      <c r="BC29" s="15">
        <f t="shared" si="65"/>
        <v>8</v>
      </c>
      <c r="BD29" s="15">
        <f t="shared" si="65"/>
        <v>44.17</v>
      </c>
      <c r="BE29" s="15">
        <f t="shared" si="65"/>
        <v>16.96</v>
      </c>
      <c r="BF29" s="15">
        <f>SUM(BA29:BE29)</f>
        <v>169.37000000000003</v>
      </c>
    </row>
    <row r="30" spans="1:157" hidden="1" x14ac:dyDescent="0.25">
      <c r="B30" s="15"/>
      <c r="C30" s="15"/>
      <c r="D30" s="15"/>
      <c r="E30" s="15"/>
      <c r="F30" s="15"/>
      <c r="G30" s="15"/>
      <c r="H30" s="15"/>
      <c r="K30" s="15"/>
      <c r="L30" s="15"/>
      <c r="M30" s="15"/>
      <c r="N30" s="15"/>
      <c r="O30" s="15"/>
      <c r="P30" s="15"/>
      <c r="Q30" s="15"/>
      <c r="T30" s="15"/>
      <c r="U30" s="15"/>
      <c r="V30" s="15"/>
      <c r="W30" s="15"/>
      <c r="X30" s="15"/>
      <c r="Y30" s="15"/>
      <c r="Z30" s="15"/>
      <c r="AC30" s="15"/>
      <c r="AD30" s="15"/>
      <c r="AE30" s="15"/>
      <c r="AF30" s="15"/>
      <c r="AG30" s="15"/>
      <c r="AH30" s="15"/>
      <c r="AK30" s="15"/>
      <c r="AL30" s="15"/>
      <c r="AM30" s="15"/>
      <c r="AN30" s="15"/>
      <c r="AO30" s="15"/>
      <c r="AP30" s="15"/>
      <c r="AS30" s="15"/>
      <c r="AT30" s="15"/>
      <c r="AU30" s="15"/>
      <c r="AV30" s="15"/>
      <c r="AW30" s="15"/>
      <c r="AX30" s="15"/>
      <c r="BA30" s="15"/>
      <c r="BB30" s="15"/>
      <c r="BC30" s="15"/>
      <c r="BD30" s="15"/>
      <c r="BE30" s="15"/>
      <c r="BF30" s="15"/>
    </row>
    <row r="31" spans="1:157" hidden="1" x14ac:dyDescent="0.25">
      <c r="B31" s="15">
        <f>ROUND(B22,2)-0.01</f>
        <v>15.33</v>
      </c>
      <c r="C31" s="15">
        <f t="shared" ref="C31:D31" si="66">ROUND(C22,2)</f>
        <v>1.34</v>
      </c>
      <c r="D31" s="15">
        <f t="shared" si="66"/>
        <v>0.31</v>
      </c>
      <c r="E31" s="15">
        <f>ROUND(E22,2)-0.01</f>
        <v>1.82</v>
      </c>
      <c r="F31" s="15">
        <f t="shared" ref="F31" si="67">ROUND(F22,2)</f>
        <v>1.54</v>
      </c>
      <c r="G31" s="15"/>
      <c r="H31" s="15">
        <f>SUM(B31:F31)</f>
        <v>20.34</v>
      </c>
      <c r="K31" s="15">
        <f>ROUND(K22,2)-0.01</f>
        <v>13.96</v>
      </c>
      <c r="L31" s="15">
        <f t="shared" ref="L31:M31" si="68">ROUND(L22,2)</f>
        <v>2.8</v>
      </c>
      <c r="M31" s="15">
        <f t="shared" si="68"/>
        <v>1.06</v>
      </c>
      <c r="N31" s="15">
        <f>ROUND(N22,2)-0.01</f>
        <v>5.33</v>
      </c>
      <c r="O31" s="15">
        <f t="shared" ref="O31" si="69">ROUND(O22,2)</f>
        <v>2.6</v>
      </c>
      <c r="P31" s="15"/>
      <c r="Q31" s="15">
        <f>SUM(K31:O31)</f>
        <v>25.75</v>
      </c>
      <c r="T31" s="15">
        <f>ROUND(T22,2)-0.01</f>
        <v>11.73</v>
      </c>
      <c r="U31" s="15">
        <f t="shared" ref="U31:V31" si="70">ROUND(U22,2)</f>
        <v>5.38</v>
      </c>
      <c r="V31" s="15">
        <f t="shared" si="70"/>
        <v>1.25</v>
      </c>
      <c r="W31" s="15">
        <f>ROUND(W22,2)-0.01</f>
        <v>5.71</v>
      </c>
      <c r="X31" s="15">
        <f t="shared" ref="X31" si="71">ROUND(X22,2)</f>
        <v>4.8099999999999996</v>
      </c>
      <c r="Y31" s="15"/>
      <c r="Z31" s="15">
        <f>SUM(T31:X31)</f>
        <v>28.88</v>
      </c>
      <c r="AC31" s="15">
        <f>ROUND(AC22,2)-0.01</f>
        <v>10.51</v>
      </c>
      <c r="AD31" s="15">
        <f t="shared" ref="AD31:AE31" si="72">ROUND(AD22,2)</f>
        <v>5.05</v>
      </c>
      <c r="AE31" s="15">
        <f t="shared" si="72"/>
        <v>1.58</v>
      </c>
      <c r="AF31" s="15">
        <f>ROUND(AF22,2)-0.01</f>
        <v>7.78</v>
      </c>
      <c r="AG31" s="15">
        <f t="shared" ref="AG31" si="73">ROUND(AG22,2)</f>
        <v>2.71</v>
      </c>
      <c r="AH31" s="15">
        <f>SUM(AC31:AG31)</f>
        <v>27.630000000000003</v>
      </c>
      <c r="AK31" s="15">
        <f>ROUND(AK22,2)-0.01</f>
        <v>6.49</v>
      </c>
      <c r="AL31" s="15">
        <f t="shared" ref="AL31:AM31" si="74">ROUND(AL22,2)</f>
        <v>3.9</v>
      </c>
      <c r="AM31" s="15">
        <f t="shared" si="74"/>
        <v>1.1299999999999999</v>
      </c>
      <c r="AN31" s="15">
        <f>ROUND(AN22,2)-0.01</f>
        <v>5.82</v>
      </c>
      <c r="AO31" s="15">
        <f t="shared" ref="AO31" si="75">ROUND(AO22,2)</f>
        <v>6.43</v>
      </c>
      <c r="AP31" s="15">
        <f>SUM(AK31:AO31)</f>
        <v>23.77</v>
      </c>
      <c r="AS31" s="15">
        <f>ROUND(AS22,2)-0.01</f>
        <v>7.08</v>
      </c>
      <c r="AT31" s="15">
        <f t="shared" ref="AT31:AU31" si="76">ROUND(AT22,2)</f>
        <v>3.55</v>
      </c>
      <c r="AU31" s="15">
        <f t="shared" si="76"/>
        <v>1.03</v>
      </c>
      <c r="AV31" s="15">
        <f>ROUND(AV22,2)-0.01</f>
        <v>4.26</v>
      </c>
      <c r="AW31" s="15">
        <f t="shared" ref="AW31" si="77">ROUND(AW22,2)</f>
        <v>4.17</v>
      </c>
      <c r="AX31" s="15">
        <f>SUM(AS31:AW31)</f>
        <v>20.089999999999996</v>
      </c>
      <c r="BA31" s="15">
        <f>ROUND(BA22,2)-0.01</f>
        <v>7.9700000000000006</v>
      </c>
      <c r="BB31" s="15">
        <f t="shared" ref="BB31:BE31" si="78">ROUND(BB22,2)</f>
        <v>2.75</v>
      </c>
      <c r="BC31" s="15">
        <f t="shared" si="78"/>
        <v>1.02</v>
      </c>
      <c r="BD31" s="15">
        <f>ROUND(BD22,2)-0.01</f>
        <v>5.01</v>
      </c>
      <c r="BE31" s="15">
        <f t="shared" si="78"/>
        <v>0.39</v>
      </c>
      <c r="BF31" s="15">
        <f>SUM(BA31:BE31)</f>
        <v>17.14</v>
      </c>
    </row>
  </sheetData>
  <sortState xmlns:xlrd2="http://schemas.microsoft.com/office/spreadsheetml/2017/richdata2" ref="CX53:CY68">
    <sortCondition descending="1" ref="CX53:CX68"/>
  </sortState>
  <mergeCells count="76">
    <mergeCell ref="O26:O27"/>
    <mergeCell ref="Q26:Q27"/>
    <mergeCell ref="J4:J16"/>
    <mergeCell ref="K26:K27"/>
    <mergeCell ref="L26:L27"/>
    <mergeCell ref="M26:M27"/>
    <mergeCell ref="N26:N27"/>
    <mergeCell ref="AG26:AG27"/>
    <mergeCell ref="AH26:AH27"/>
    <mergeCell ref="AB4:AB16"/>
    <mergeCell ref="AC26:AC27"/>
    <mergeCell ref="AD26:AD27"/>
    <mergeCell ref="AE26:AE27"/>
    <mergeCell ref="AF26:AF27"/>
    <mergeCell ref="BH4:BH16"/>
    <mergeCell ref="BI26:BI27"/>
    <mergeCell ref="BJ26:BJ27"/>
    <mergeCell ref="BK26:BK27"/>
    <mergeCell ref="BL26:BL27"/>
    <mergeCell ref="BP4:BP16"/>
    <mergeCell ref="CD26:CD27"/>
    <mergeCell ref="BY4:BY16"/>
    <mergeCell ref="BZ26:BZ27"/>
    <mergeCell ref="BQ26:BQ27"/>
    <mergeCell ref="BR26:BR27"/>
    <mergeCell ref="BS26:BS27"/>
    <mergeCell ref="BT26:BT27"/>
    <mergeCell ref="BU26:BU27"/>
    <mergeCell ref="BV26:BV27"/>
    <mergeCell ref="BW26:BW27"/>
    <mergeCell ref="CA26:CA27"/>
    <mergeCell ref="CB26:CB27"/>
    <mergeCell ref="CC26:CC27"/>
    <mergeCell ref="FA19:FA21"/>
    <mergeCell ref="ET19:ET21"/>
    <mergeCell ref="EU19:EU21"/>
    <mergeCell ref="EV19:EV21"/>
    <mergeCell ref="EY19:EY21"/>
    <mergeCell ref="EZ19:EZ21"/>
    <mergeCell ref="BE26:BE27"/>
    <mergeCell ref="BF26:BF27"/>
    <mergeCell ref="BM26:BM27"/>
    <mergeCell ref="BN26:BN27"/>
    <mergeCell ref="AR4:AR16"/>
    <mergeCell ref="AS26:AS27"/>
    <mergeCell ref="AT26:AT27"/>
    <mergeCell ref="AU26:AU27"/>
    <mergeCell ref="AV26:AV27"/>
    <mergeCell ref="AW26:AW27"/>
    <mergeCell ref="AX26:AX27"/>
    <mergeCell ref="AZ4:AZ16"/>
    <mergeCell ref="BA26:BA27"/>
    <mergeCell ref="BB26:BB27"/>
    <mergeCell ref="BC26:BC27"/>
    <mergeCell ref="BD26:BD27"/>
    <mergeCell ref="AO26:AO27"/>
    <mergeCell ref="AP26:AP27"/>
    <mergeCell ref="AJ4:AJ16"/>
    <mergeCell ref="AK26:AK27"/>
    <mergeCell ref="AL26:AL27"/>
    <mergeCell ref="AM26:AM27"/>
    <mergeCell ref="AN26:AN27"/>
    <mergeCell ref="X26:X27"/>
    <mergeCell ref="Z26:Z27"/>
    <mergeCell ref="S4:S16"/>
    <mergeCell ref="T26:T27"/>
    <mergeCell ref="U26:U27"/>
    <mergeCell ref="V26:V27"/>
    <mergeCell ref="W26:W27"/>
    <mergeCell ref="F26:F27"/>
    <mergeCell ref="H26:H27"/>
    <mergeCell ref="A4:A16"/>
    <mergeCell ref="B26:B27"/>
    <mergeCell ref="C26:C27"/>
    <mergeCell ref="D26:D27"/>
    <mergeCell ref="E26:E27"/>
  </mergeCells>
  <phoneticPr fontId="1" type="noConversion"/>
  <printOptions horizontalCentered="1" verticalCentered="1"/>
  <pageMargins left="0.23622047244094491" right="0.31496062992125984" top="0.74803149606299213" bottom="0.74803149606299213" header="0.31496062992125984" footer="0.31496062992125984"/>
  <pageSetup paperSize="9" scale="128" orientation="landscape" r:id="rId1"/>
  <headerFooter alignWithMargins="0"/>
  <colBreaks count="16" manualBreakCount="16">
    <brk id="18" max="26" man="1"/>
    <brk id="27" max="26" man="1"/>
    <brk id="35" max="26" man="1"/>
    <brk id="43" max="26" man="1"/>
    <brk id="51" max="26" man="1"/>
    <brk id="59" max="26" man="1"/>
    <brk id="67" max="26" man="1"/>
    <brk id="76" max="26" man="1"/>
    <brk id="85" max="26" man="1"/>
    <brk id="94" max="26" man="1"/>
    <brk id="103" max="26" man="1"/>
    <brk id="112" max="26" man="1"/>
    <brk id="121" max="26" man="1"/>
    <brk id="130" max="26" man="1"/>
    <brk id="139" max="26" man="1"/>
    <brk id="147" max="1048575" man="1"/>
  </colBreaks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Years financial data</vt:lpstr>
      <vt:lpstr>'Years financial data'!Print_Area</vt:lpstr>
    </vt:vector>
  </TitlesOfParts>
  <Company>Investis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gabriele.rimoldi</dc:creator>
  <cp:lastModifiedBy>Andy Blackstone 27/06/2021</cp:lastModifiedBy>
  <cp:lastPrinted>2015-03-17T11:35:20Z</cp:lastPrinted>
  <dcterms:created xsi:type="dcterms:W3CDTF">2010-11-03T14:11:53Z</dcterms:created>
  <dcterms:modified xsi:type="dcterms:W3CDTF">2021-09-01T10:26:15Z</dcterms:modified>
</cp:coreProperties>
</file>